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2" windowWidth="20112" windowHeight="7992" activeTab="1"/>
  </bookViews>
  <sheets>
    <sheet name="Data Islamiseringsindex" sheetId="1" r:id="rId1"/>
    <sheet name="Islamiseringsindexen" sheetId="2" r:id="rId2"/>
    <sheet name="Islamiseringsindexen-ranglijst" sheetId="4" r:id="rId3"/>
    <sheet name="Ranglijst - Conclusie" sheetId="3" r:id="rId4"/>
    <sheet name="Grafisch" sheetId="5" r:id="rId5"/>
  </sheets>
  <calcPr calcId="145621"/>
</workbook>
</file>

<file path=xl/calcChain.xml><?xml version="1.0" encoding="utf-8"?>
<calcChain xmlns="http://schemas.openxmlformats.org/spreadsheetml/2006/main">
  <c r="E32" i="1" l="1"/>
  <c r="D2" i="2" s="1"/>
  <c r="D1" i="2"/>
  <c r="C1" i="2"/>
  <c r="B1" i="2"/>
  <c r="C41" i="1"/>
  <c r="D41" i="1"/>
  <c r="E33" i="1"/>
  <c r="D3" i="2" s="1"/>
  <c r="E34" i="1"/>
  <c r="D4" i="2" s="1"/>
  <c r="E35" i="1"/>
  <c r="D5" i="2" s="1"/>
  <c r="E36" i="1"/>
  <c r="D6" i="2" s="1"/>
  <c r="E37" i="1"/>
  <c r="D7" i="2" s="1"/>
  <c r="E38" i="1"/>
  <c r="D8" i="2" s="1"/>
  <c r="E39" i="1"/>
  <c r="D9" i="2" s="1"/>
  <c r="E40" i="1"/>
  <c r="D10" i="2" s="1"/>
  <c r="C26" i="1"/>
  <c r="C25" i="1"/>
  <c r="C24" i="1"/>
  <c r="D24" i="1" s="1"/>
  <c r="E24" i="1" s="1"/>
  <c r="C8" i="2" s="1"/>
  <c r="C23" i="1"/>
  <c r="D23" i="1" s="1"/>
  <c r="E23" i="1" s="1"/>
  <c r="C7" i="2" s="1"/>
  <c r="C22" i="1"/>
  <c r="C21" i="1"/>
  <c r="C20" i="1"/>
  <c r="D20" i="1" s="1"/>
  <c r="E20" i="1" s="1"/>
  <c r="C4" i="2" s="1"/>
  <c r="C19" i="1"/>
  <c r="D19" i="1" s="1"/>
  <c r="E19" i="1" s="1"/>
  <c r="C3" i="2" s="1"/>
  <c r="C18" i="1"/>
  <c r="E41" i="1" l="1"/>
  <c r="D11" i="2" s="1"/>
  <c r="D25" i="1"/>
  <c r="E25" i="1" s="1"/>
  <c r="C9" i="2" s="1"/>
  <c r="D18" i="1"/>
  <c r="E18" i="1" s="1"/>
  <c r="C2" i="2" s="1"/>
  <c r="D22" i="1"/>
  <c r="E22" i="1" s="1"/>
  <c r="C6" i="2" s="1"/>
  <c r="D26" i="1"/>
  <c r="E26" i="1" s="1"/>
  <c r="C10" i="2" s="1"/>
  <c r="C27" i="1"/>
  <c r="D21" i="1"/>
  <c r="E21" i="1" s="1"/>
  <c r="C5" i="2" s="1"/>
  <c r="C4" i="1"/>
  <c r="E4" i="1" s="1"/>
  <c r="B3" i="2" s="1"/>
  <c r="E3" i="2" s="1"/>
  <c r="C3" i="1"/>
  <c r="E3" i="1" s="1"/>
  <c r="B2" i="2" s="1"/>
  <c r="C13" i="1"/>
  <c r="E13" i="1" s="1"/>
  <c r="C11" i="1"/>
  <c r="E11" i="1" s="1"/>
  <c r="B10" i="2" s="1"/>
  <c r="C10" i="1"/>
  <c r="E10" i="1" s="1"/>
  <c r="B9" i="2" s="1"/>
  <c r="E9" i="2" s="1"/>
  <c r="C9" i="1"/>
  <c r="E9" i="1" s="1"/>
  <c r="B8" i="2" s="1"/>
  <c r="E8" i="2" s="1"/>
  <c r="C8" i="1"/>
  <c r="E8" i="1" s="1"/>
  <c r="B7" i="2" s="1"/>
  <c r="E7" i="2" s="1"/>
  <c r="C7" i="1"/>
  <c r="E7" i="1" s="1"/>
  <c r="B6" i="2" s="1"/>
  <c r="E6" i="2" s="1"/>
  <c r="C6" i="1"/>
  <c r="E6" i="1" s="1"/>
  <c r="B5" i="2" s="1"/>
  <c r="C5" i="1"/>
  <c r="E5" i="1" s="1"/>
  <c r="B4" i="2" s="1"/>
  <c r="E4" i="2" s="1"/>
  <c r="D12" i="1"/>
  <c r="E2" i="2" l="1"/>
  <c r="E10" i="2"/>
  <c r="E5" i="2"/>
  <c r="D27" i="1"/>
  <c r="E27" i="1" s="1"/>
  <c r="C11" i="2" s="1"/>
  <c r="C12" i="1"/>
  <c r="E12" i="1" s="1"/>
  <c r="B11" i="2" s="1"/>
  <c r="E11" i="2" l="1"/>
</calcChain>
</file>

<file path=xl/sharedStrings.xml><?xml version="1.0" encoding="utf-8"?>
<sst xmlns="http://schemas.openxmlformats.org/spreadsheetml/2006/main" count="89" uniqueCount="39">
  <si>
    <t>Antwerpen</t>
  </si>
  <si>
    <t>Berchem</t>
  </si>
  <si>
    <t xml:space="preserve">Berendrecht-Zandvliet-Lillo </t>
  </si>
  <si>
    <t>Borgerhout</t>
  </si>
  <si>
    <t>Deurne</t>
  </si>
  <si>
    <t>Ekeren</t>
  </si>
  <si>
    <t>Hoboken</t>
  </si>
  <si>
    <t>Merksem</t>
  </si>
  <si>
    <t>Wilrijk</t>
  </si>
  <si>
    <t>District</t>
  </si>
  <si>
    <t>Totaal Antwerpen</t>
  </si>
  <si>
    <t>Totaal volgens buurtmonitor</t>
  </si>
  <si>
    <t>Bron: Antwerpse Buurtmonitor (http://www.antwerpen.buurtmonitor.be/). Het aantal moslims is het aantal inwoners wiens herkomstland een OIC-lid (of waarnemend OIC-lid) is met minimum 40 procent moslims. In de overgrote meerderheid van de betreffende OIC-landen is tussen de 80 en 100 procent moslim, met name in de OIC-landen waar het overgrote deel van de inwoners vandaan komen, zodat dit een zeer goede benadering is om het aantal moslims te bepalen (zeker wanneer we weten dat er zich jaarlijks in ons land ook een 500-tal mensen tot de islam bekeren). Bovendien duidt het 'herkomstland' slechts op de huidige of geboortenationaliteit van de inwoner in kwestie of de geboortenationaliteit van een van de ouders, en niet die van een van de groot- of overgrootouders. Het 'herkomstland' wordt cascadegewijs bepaald volgens de volgende hiërarchie: 1/eerste nationaliteit van de vader, 2/eerste nationaliteit van de moeder, 3/eerste nationaliteit van het individu en 4/huidige nationaliteit van het individu. Iemand heeft dus een vreemd herkomstland als hij of zij op één van deze variabele 'vreemd' scoort. Personen die op de vier variabelen 'Belg' scoren, krijgen een Belgische herkomst toegewezen (de voorwaarde is dat moeder of vader eveneens in Antwerpen woont). Tot slot glippen ook moslims die een andere niet-OIC-herkomst dan de Belgische hebben (bijvoorbeeld 'Nederland') door de mazen van het net. Conclusie: we maken een lichte overschatting van het aantal moslims omdat we er vanuitgaan dat elke inwoner die als herkomstland een OIC-land heeft, moslim is; dat wordt allicht echter overgecompenseerd door een onderschatting van het aantal moslims omdat het herkomstland slechts tot de geboortenationaliteit van een van de ouders (tot de eerste graad dus) wordt beperkt, en omdat moslims die een andere niet-OIC-herkomst dan de Belgische hebben niet zijn meegeteld. We mogen dus concluderen dat de hier berekende percentages moslims een goede benadering en zelfs eerder een onderschattig zijn.</t>
  </si>
  <si>
    <t>Bron: antwoord van mei 2011 op de schriftelijke vraag van Antwerps gemeenteraadslid Wim Van Osselaer aan schepen Robert Voorhamme (KL/EL/SV/20100915). Recentere cijfers zijn beschikbaar via het antwoord van oktober 2013 op de schriftelijke vraag van Antwerps gemeenteraadslid Wim Van Osselaer aan schepen Claude Marinower (2013_SV_00459), maar omdat daar niet meer werd gespecifieerd per school (slechts per 'scholengemeenschap') zijn de cijfers jammer genoeg onbruikbaar om aan te wenden per district.</t>
  </si>
  <si>
    <t>Aantal leerlingen (basisonderwijs)</t>
  </si>
  <si>
    <t>Islamiseringsindex - Percentage moslims - Moslim-index</t>
  </si>
  <si>
    <t>Bron: antwoord van 16 december 2013 op de schriftelijke vraag van Antwerps gemeenteraadslid Wim Van Osselaer aan schepen Philip Heylen (2013_SV_00496). Het aantal moskeeën is een onderschatting, omdat er heel wat niet-geregistreerde islamitische gebedshuizen bestaan.</t>
  </si>
  <si>
    <t>Moskee-index: aantal moskeeën per oppervlakte</t>
  </si>
  <si>
    <t>Aantal inwoners</t>
  </si>
  <si>
    <t>Moslim-index: percentage moslims</t>
  </si>
  <si>
    <t>Aantal moslims</t>
  </si>
  <si>
    <t>Aantal moskeeën</t>
  </si>
  <si>
    <t>Oppervlakte</t>
  </si>
  <si>
    <t>Islamiseringsindex - Aantal moskeeën per oppervlakte - Moskee-index</t>
  </si>
  <si>
    <t>1. Antwerpen</t>
  </si>
  <si>
    <t>2. Berchem</t>
  </si>
  <si>
    <t xml:space="preserve">3. Berendrecht-Zandvliet-Lillo </t>
  </si>
  <si>
    <t>4. Borgerhout</t>
  </si>
  <si>
    <t>6. Ekeren</t>
  </si>
  <si>
    <t>5. Deurne</t>
  </si>
  <si>
    <t>7. Hoboken</t>
  </si>
  <si>
    <t>8. Merksem</t>
  </si>
  <si>
    <t>9. Wilrijk</t>
  </si>
  <si>
    <t>10. Totaal Antwerpen</t>
  </si>
  <si>
    <t>ISLAMISERINGSINDEX</t>
  </si>
  <si>
    <t>Aantal leerlingen dat islamles volgt (basisonderwijs)</t>
  </si>
  <si>
    <t>Islamiseringsindex - Percentage leerlingen dat islamles volgt (basisonderwijs) - Islamles-index</t>
  </si>
  <si>
    <t>Islamles-index: percentage leerlingen  dat islamles volgt (basisonderwijs)</t>
  </si>
  <si>
    <t>Ranglijst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</si>
</sst>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0" fillId="0" borderId="1" xfId="0" applyBorder="1"/>
    <xf numFmtId="0" fontId="0" fillId="0" borderId="1" xfId="0" applyBorder="1" applyAlignment="1">
      <alignment vertical="justify"/>
    </xf>
    <xf numFmtId="0" fontId="2" fillId="0" borderId="1" xfId="0" applyFont="1" applyBorder="1"/>
    <xf numFmtId="0" fontId="1" fillId="0" borderId="1" xfId="0" applyFont="1" applyBorder="1" applyAlignment="1">
      <alignment horizontal="center" vertical="center"/>
    </xf>
    <xf numFmtId="0" fontId="0" fillId="0" borderId="0" xfId="0" applyBorder="1"/>
    <xf numFmtId="0" fontId="0" fillId="0" borderId="1" xfId="0" applyFill="1" applyBorder="1"/>
    <xf numFmtId="0" fontId="0" fillId="0" borderId="0" xfId="0" applyFill="1" applyBorder="1"/>
    <xf numFmtId="0" fontId="0" fillId="0" borderId="1" xfId="0" applyFill="1" applyBorder="1" applyAlignment="1">
      <alignment vertical="center"/>
    </xf>
    <xf numFmtId="0" fontId="0" fillId="0" borderId="1" xfId="0" applyBorder="1" applyAlignment="1">
      <alignment vertical="center"/>
    </xf>
    <xf numFmtId="0" fontId="0" fillId="0" borderId="1" xfId="0" applyBorder="1" applyAlignment="1">
      <alignment horizontal="center"/>
    </xf>
    <xf numFmtId="0" fontId="0" fillId="0" borderId="1" xfId="0" applyBorder="1" applyAlignment="1">
      <alignment horizontal="center" vertical="center"/>
    </xf>
    <xf numFmtId="0" fontId="0" fillId="0" borderId="1" xfId="0" applyFill="1" applyBorder="1" applyAlignment="1">
      <alignment horizontal="center" vertical="justify"/>
    </xf>
    <xf numFmtId="2" fontId="0" fillId="0" borderId="1" xfId="0" applyNumberFormat="1" applyBorder="1"/>
    <xf numFmtId="2" fontId="0" fillId="0" borderId="1" xfId="0" applyNumberFormat="1" applyBorder="1" applyAlignment="1">
      <alignment vertical="center"/>
    </xf>
    <xf numFmtId="1" fontId="0" fillId="0" borderId="1" xfId="0" applyNumberFormat="1" applyBorder="1"/>
    <xf numFmtId="1" fontId="0" fillId="0" borderId="0" xfId="0" applyNumberFormat="1"/>
    <xf numFmtId="1" fontId="0" fillId="0" borderId="1" xfId="0" applyNumberFormat="1" applyBorder="1" applyAlignment="1">
      <alignment vertical="center"/>
    </xf>
    <xf numFmtId="0" fontId="0" fillId="0" borderId="1" xfId="0" applyFont="1" applyFill="1" applyBorder="1"/>
    <xf numFmtId="1" fontId="0" fillId="0" borderId="1" xfId="0" applyNumberFormat="1" applyFont="1" applyBorder="1"/>
    <xf numFmtId="1" fontId="0" fillId="0" borderId="1" xfId="0" applyNumberFormat="1" applyFont="1" applyFill="1" applyBorder="1"/>
    <xf numFmtId="2" fontId="0" fillId="0" borderId="1" xfId="0" applyNumberFormat="1" applyFont="1" applyBorder="1"/>
    <xf numFmtId="2" fontId="0" fillId="0" borderId="0" xfId="0" applyNumberFormat="1" applyBorder="1"/>
    <xf numFmtId="0" fontId="0" fillId="0" borderId="0" xfId="0" applyBorder="1" applyAlignment="1">
      <alignment horizontal="center" vertical="justify"/>
    </xf>
    <xf numFmtId="2" fontId="0" fillId="0" borderId="0" xfId="0" applyNumberFormat="1" applyBorder="1" applyAlignment="1">
      <alignment vertical="center"/>
    </xf>
    <xf numFmtId="0" fontId="1" fillId="0" borderId="1" xfId="0" applyFont="1" applyBorder="1" applyAlignment="1">
      <alignment horizontal="center" vertical="justify"/>
    </xf>
    <xf numFmtId="0" fontId="1" fillId="0" borderId="1" xfId="0" applyFont="1" applyBorder="1"/>
    <xf numFmtId="2" fontId="1" fillId="0" borderId="1" xfId="0" applyNumberFormat="1" applyFont="1" applyBorder="1"/>
    <xf numFmtId="2" fontId="0" fillId="0" borderId="0" xfId="0" applyNumberFormat="1" applyFont="1" applyBorder="1"/>
    <xf numFmtId="2" fontId="1" fillId="0" borderId="0" xfId="0" applyNumberFormat="1" applyFont="1" applyBorder="1"/>
    <xf numFmtId="0" fontId="3" fillId="0" borderId="0" xfId="0" applyFont="1" applyBorder="1" applyAlignment="1">
      <alignment horizontal="left" vertical="justify"/>
    </xf>
    <xf numFmtId="0" fontId="0" fillId="0" borderId="0" xfId="0" applyBorder="1" applyAlignment="1">
      <alignment horizontal="left" vertical="justify"/>
    </xf>
    <xf numFmtId="0" fontId="3" fillId="0" borderId="2" xfId="0" applyFont="1" applyBorder="1" applyAlignment="1">
      <alignment horizontal="left" vertical="justify"/>
    </xf>
    <xf numFmtId="0" fontId="3" fillId="0" borderId="3" xfId="0" applyFont="1" applyBorder="1" applyAlignment="1">
      <alignment horizontal="left" vertical="justify"/>
    </xf>
    <xf numFmtId="0" fontId="3" fillId="0" borderId="4" xfId="0" applyFont="1" applyBorder="1" applyAlignment="1">
      <alignment horizontal="left" vertical="justify"/>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left" vertical="justify"/>
    </xf>
    <xf numFmtId="0" fontId="0" fillId="0" borderId="1" xfId="0" applyBorder="1" applyAlignment="1">
      <alignment horizontal="left" vertical="justify"/>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B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Islamiseringsindexen!$B$1</c:f>
              <c:strCache>
                <c:ptCount val="1"/>
                <c:pt idx="0">
                  <c:v>Moslim-index: percentage moslims</c:v>
                </c:pt>
              </c:strCache>
            </c:strRef>
          </c:tx>
          <c:invertIfNegative val="0"/>
          <c:cat>
            <c:strRef>
              <c:f>Islamiseringsindexen!$A$2:$A$11</c:f>
              <c:strCache>
                <c:ptCount val="10"/>
                <c:pt idx="0">
                  <c:v>1. Antwerpen</c:v>
                </c:pt>
                <c:pt idx="1">
                  <c:v>2. Berchem</c:v>
                </c:pt>
                <c:pt idx="2">
                  <c:v>3. Berendrecht-Zandvliet-Lillo </c:v>
                </c:pt>
                <c:pt idx="3">
                  <c:v>4. Borgerhout</c:v>
                </c:pt>
                <c:pt idx="4">
                  <c:v>5. Deurne</c:v>
                </c:pt>
                <c:pt idx="5">
                  <c:v>6. Ekeren</c:v>
                </c:pt>
                <c:pt idx="6">
                  <c:v>7. Hoboken</c:v>
                </c:pt>
                <c:pt idx="7">
                  <c:v>8. Merksem</c:v>
                </c:pt>
                <c:pt idx="8">
                  <c:v>9. Wilrijk</c:v>
                </c:pt>
                <c:pt idx="9">
                  <c:v>10. Totaal Antwerpen</c:v>
                </c:pt>
              </c:strCache>
            </c:strRef>
          </c:cat>
          <c:val>
            <c:numRef>
              <c:f>Islamiseringsindexen!$B$2:$B$11</c:f>
              <c:numCache>
                <c:formatCode>0.00</c:formatCode>
                <c:ptCount val="10"/>
                <c:pt idx="0">
                  <c:v>23.116040867797309</c:v>
                </c:pt>
                <c:pt idx="1">
                  <c:v>15.76544043985742</c:v>
                </c:pt>
                <c:pt idx="2">
                  <c:v>3.3285830618892511</c:v>
                </c:pt>
                <c:pt idx="3">
                  <c:v>35.822191352665392</c:v>
                </c:pt>
                <c:pt idx="4">
                  <c:v>18.911893528807788</c:v>
                </c:pt>
                <c:pt idx="5">
                  <c:v>2.9681169631847806</c:v>
                </c:pt>
                <c:pt idx="6">
                  <c:v>25.724074318091976</c:v>
                </c:pt>
                <c:pt idx="7">
                  <c:v>14.649460975553453</c:v>
                </c:pt>
                <c:pt idx="8">
                  <c:v>13.746991837646066</c:v>
                </c:pt>
                <c:pt idx="9">
                  <c:v>20.48941912102099</c:v>
                </c:pt>
              </c:numCache>
            </c:numRef>
          </c:val>
        </c:ser>
        <c:ser>
          <c:idx val="1"/>
          <c:order val="1"/>
          <c:tx>
            <c:strRef>
              <c:f>Islamiseringsindexen!$C$1</c:f>
              <c:strCache>
                <c:ptCount val="1"/>
                <c:pt idx="0">
                  <c:v>Islamles-index: percentage leerlingen  dat islamles volgt (basisonderwijs)</c:v>
                </c:pt>
              </c:strCache>
            </c:strRef>
          </c:tx>
          <c:invertIfNegative val="0"/>
          <c:cat>
            <c:strRef>
              <c:f>Islamiseringsindexen!$A$2:$A$11</c:f>
              <c:strCache>
                <c:ptCount val="10"/>
                <c:pt idx="0">
                  <c:v>1. Antwerpen</c:v>
                </c:pt>
                <c:pt idx="1">
                  <c:v>2. Berchem</c:v>
                </c:pt>
                <c:pt idx="2">
                  <c:v>3. Berendrecht-Zandvliet-Lillo </c:v>
                </c:pt>
                <c:pt idx="3">
                  <c:v>4. Borgerhout</c:v>
                </c:pt>
                <c:pt idx="4">
                  <c:v>5. Deurne</c:v>
                </c:pt>
                <c:pt idx="5">
                  <c:v>6. Ekeren</c:v>
                </c:pt>
                <c:pt idx="6">
                  <c:v>7. Hoboken</c:v>
                </c:pt>
                <c:pt idx="7">
                  <c:v>8. Merksem</c:v>
                </c:pt>
                <c:pt idx="8">
                  <c:v>9. Wilrijk</c:v>
                </c:pt>
                <c:pt idx="9">
                  <c:v>10. Totaal Antwerpen</c:v>
                </c:pt>
              </c:strCache>
            </c:strRef>
          </c:cat>
          <c:val>
            <c:numRef>
              <c:f>Islamiseringsindexen!$C$2:$C$11</c:f>
              <c:numCache>
                <c:formatCode>0.00</c:formatCode>
                <c:ptCount val="10"/>
                <c:pt idx="0">
                  <c:v>45.849056603773583</c:v>
                </c:pt>
                <c:pt idx="1">
                  <c:v>27.922077922077921</c:v>
                </c:pt>
                <c:pt idx="2">
                  <c:v>1.1194029850746268</c:v>
                </c:pt>
                <c:pt idx="3">
                  <c:v>60.143626570915622</c:v>
                </c:pt>
                <c:pt idx="4">
                  <c:v>50.936123348017624</c:v>
                </c:pt>
                <c:pt idx="5">
                  <c:v>5</c:v>
                </c:pt>
                <c:pt idx="6">
                  <c:v>44.032444959443801</c:v>
                </c:pt>
                <c:pt idx="7">
                  <c:v>71.666666666666671</c:v>
                </c:pt>
                <c:pt idx="8">
                  <c:v>42.542787286063572</c:v>
                </c:pt>
                <c:pt idx="9">
                  <c:v>45.578358208955223</c:v>
                </c:pt>
              </c:numCache>
            </c:numRef>
          </c:val>
        </c:ser>
        <c:ser>
          <c:idx val="2"/>
          <c:order val="2"/>
          <c:tx>
            <c:strRef>
              <c:f>Islamiseringsindexen!$D$1</c:f>
              <c:strCache>
                <c:ptCount val="1"/>
                <c:pt idx="0">
                  <c:v>Moskee-index: aantal moskeeën per oppervlakte</c:v>
                </c:pt>
              </c:strCache>
            </c:strRef>
          </c:tx>
          <c:invertIfNegative val="0"/>
          <c:cat>
            <c:strRef>
              <c:f>Islamiseringsindexen!$A$2:$A$11</c:f>
              <c:strCache>
                <c:ptCount val="10"/>
                <c:pt idx="0">
                  <c:v>1. Antwerpen</c:v>
                </c:pt>
                <c:pt idx="1">
                  <c:v>2. Berchem</c:v>
                </c:pt>
                <c:pt idx="2">
                  <c:v>3. Berendrecht-Zandvliet-Lillo </c:v>
                </c:pt>
                <c:pt idx="3">
                  <c:v>4. Borgerhout</c:v>
                </c:pt>
                <c:pt idx="4">
                  <c:v>5. Deurne</c:v>
                </c:pt>
                <c:pt idx="5">
                  <c:v>6. Ekeren</c:v>
                </c:pt>
                <c:pt idx="6">
                  <c:v>7. Hoboken</c:v>
                </c:pt>
                <c:pt idx="7">
                  <c:v>8. Merksem</c:v>
                </c:pt>
                <c:pt idx="8">
                  <c:v>9. Wilrijk</c:v>
                </c:pt>
                <c:pt idx="9">
                  <c:v>10. Totaal Antwerpen</c:v>
                </c:pt>
              </c:strCache>
            </c:strRef>
          </c:cat>
          <c:val>
            <c:numRef>
              <c:f>Islamiseringsindexen!$D$2:$D$11</c:f>
              <c:numCache>
                <c:formatCode>0.00</c:formatCode>
                <c:ptCount val="10"/>
                <c:pt idx="0">
                  <c:v>28.636884306987398</c:v>
                </c:pt>
                <c:pt idx="1">
                  <c:v>51.813471502590666</c:v>
                </c:pt>
                <c:pt idx="2">
                  <c:v>0</c:v>
                </c:pt>
                <c:pt idx="3">
                  <c:v>229.00763358778624</c:v>
                </c:pt>
                <c:pt idx="4">
                  <c:v>30.627871362940272</c:v>
                </c:pt>
                <c:pt idx="5">
                  <c:v>0</c:v>
                </c:pt>
                <c:pt idx="6">
                  <c:v>37.488284910965326</c:v>
                </c:pt>
                <c:pt idx="7">
                  <c:v>24.154589371980677</c:v>
                </c:pt>
                <c:pt idx="8">
                  <c:v>0</c:v>
                </c:pt>
                <c:pt idx="9">
                  <c:v>23.110586615528348</c:v>
                </c:pt>
              </c:numCache>
            </c:numRef>
          </c:val>
        </c:ser>
        <c:ser>
          <c:idx val="3"/>
          <c:order val="3"/>
          <c:tx>
            <c:strRef>
              <c:f>Islamiseringsindexen!$E$1</c:f>
              <c:strCache>
                <c:ptCount val="1"/>
                <c:pt idx="0">
                  <c:v>ISLAMISERINGSINDEX</c:v>
                </c:pt>
              </c:strCache>
            </c:strRef>
          </c:tx>
          <c:invertIfNegative val="0"/>
          <c:cat>
            <c:strRef>
              <c:f>Islamiseringsindexen!$A$2:$A$11</c:f>
              <c:strCache>
                <c:ptCount val="10"/>
                <c:pt idx="0">
                  <c:v>1. Antwerpen</c:v>
                </c:pt>
                <c:pt idx="1">
                  <c:v>2. Berchem</c:v>
                </c:pt>
                <c:pt idx="2">
                  <c:v>3. Berendrecht-Zandvliet-Lillo </c:v>
                </c:pt>
                <c:pt idx="3">
                  <c:v>4. Borgerhout</c:v>
                </c:pt>
                <c:pt idx="4">
                  <c:v>5. Deurne</c:v>
                </c:pt>
                <c:pt idx="5">
                  <c:v>6. Ekeren</c:v>
                </c:pt>
                <c:pt idx="6">
                  <c:v>7. Hoboken</c:v>
                </c:pt>
                <c:pt idx="7">
                  <c:v>8. Merksem</c:v>
                </c:pt>
                <c:pt idx="8">
                  <c:v>9. Wilrijk</c:v>
                </c:pt>
                <c:pt idx="9">
                  <c:v>10. Totaal Antwerpen</c:v>
                </c:pt>
              </c:strCache>
            </c:strRef>
          </c:cat>
          <c:val>
            <c:numRef>
              <c:f>Islamiseringsindexen!$E$2:$E$11</c:f>
              <c:numCache>
                <c:formatCode>0.00</c:formatCode>
                <c:ptCount val="10"/>
                <c:pt idx="0">
                  <c:v>97.601981778558283</c:v>
                </c:pt>
                <c:pt idx="1">
                  <c:v>95.500989864526005</c:v>
                </c:pt>
                <c:pt idx="2">
                  <c:v>4.4479860469638783</c:v>
                </c:pt>
                <c:pt idx="3">
                  <c:v>324.97345151136727</c:v>
                </c:pt>
                <c:pt idx="4">
                  <c:v>100.47588823976568</c:v>
                </c:pt>
                <c:pt idx="5">
                  <c:v>7.9681169631847801</c:v>
                </c:pt>
                <c:pt idx="6">
                  <c:v>107.24480418850109</c:v>
                </c:pt>
                <c:pt idx="7">
                  <c:v>110.4707170142008</c:v>
                </c:pt>
                <c:pt idx="8">
                  <c:v>56.289779123709636</c:v>
                </c:pt>
                <c:pt idx="9">
                  <c:v>89.178363945504557</c:v>
                </c:pt>
              </c:numCache>
            </c:numRef>
          </c:val>
        </c:ser>
        <c:dLbls>
          <c:showLegendKey val="0"/>
          <c:showVal val="0"/>
          <c:showCatName val="0"/>
          <c:showSerName val="0"/>
          <c:showPercent val="0"/>
          <c:showBubbleSize val="0"/>
        </c:dLbls>
        <c:gapWidth val="150"/>
        <c:axId val="39092608"/>
        <c:axId val="39094144"/>
      </c:barChart>
      <c:catAx>
        <c:axId val="39092608"/>
        <c:scaling>
          <c:orientation val="minMax"/>
        </c:scaling>
        <c:delete val="0"/>
        <c:axPos val="b"/>
        <c:majorTickMark val="out"/>
        <c:minorTickMark val="none"/>
        <c:tickLblPos val="nextTo"/>
        <c:crossAx val="39094144"/>
        <c:crosses val="autoZero"/>
        <c:auto val="1"/>
        <c:lblAlgn val="ctr"/>
        <c:lblOffset val="100"/>
        <c:noMultiLvlLbl val="0"/>
      </c:catAx>
      <c:valAx>
        <c:axId val="39094144"/>
        <c:scaling>
          <c:orientation val="minMax"/>
        </c:scaling>
        <c:delete val="0"/>
        <c:axPos val="l"/>
        <c:majorGridlines/>
        <c:numFmt formatCode="0.00" sourceLinked="1"/>
        <c:majorTickMark val="out"/>
        <c:minorTickMark val="none"/>
        <c:tickLblPos val="nextTo"/>
        <c:crossAx val="3909260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B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'Islamiseringsindexen-ranglijst'!$B$1</c:f>
              <c:strCache>
                <c:ptCount val="1"/>
                <c:pt idx="0">
                  <c:v>Moslim-index: percentage moslims</c:v>
                </c:pt>
              </c:strCache>
            </c:strRef>
          </c:tx>
          <c:invertIfNegative val="0"/>
          <c:cat>
            <c:strRef>
              <c:f>'Islamiseringsindexen-ranglijst'!$A$2:$A$11</c:f>
              <c:strCache>
                <c:ptCount val="10"/>
                <c:pt idx="0">
                  <c:v>Borgerhout</c:v>
                </c:pt>
                <c:pt idx="1">
                  <c:v>Merksem</c:v>
                </c:pt>
                <c:pt idx="2">
                  <c:v>Hoboken</c:v>
                </c:pt>
                <c:pt idx="3">
                  <c:v>Deurne</c:v>
                </c:pt>
                <c:pt idx="4">
                  <c:v>Antwerpen</c:v>
                </c:pt>
                <c:pt idx="5">
                  <c:v>Berchem</c:v>
                </c:pt>
                <c:pt idx="6">
                  <c:v>Totaal Antwerpen</c:v>
                </c:pt>
                <c:pt idx="7">
                  <c:v>Wilrijk</c:v>
                </c:pt>
                <c:pt idx="8">
                  <c:v>Ekeren</c:v>
                </c:pt>
                <c:pt idx="9">
                  <c:v>Berendrecht-Zandvliet-Lillo </c:v>
                </c:pt>
              </c:strCache>
            </c:strRef>
          </c:cat>
          <c:val>
            <c:numRef>
              <c:f>'Islamiseringsindexen-ranglijst'!$B$2:$B$11</c:f>
              <c:numCache>
                <c:formatCode>0.00</c:formatCode>
                <c:ptCount val="10"/>
                <c:pt idx="0">
                  <c:v>35.822191352665392</c:v>
                </c:pt>
                <c:pt idx="1">
                  <c:v>14.649460975553453</c:v>
                </c:pt>
                <c:pt idx="2">
                  <c:v>25.724074318091976</c:v>
                </c:pt>
                <c:pt idx="3">
                  <c:v>18.911893528807788</c:v>
                </c:pt>
                <c:pt idx="4">
                  <c:v>23.116040867797309</c:v>
                </c:pt>
                <c:pt idx="5">
                  <c:v>15.76544043985742</c:v>
                </c:pt>
                <c:pt idx="6">
                  <c:v>20.48941912102099</c:v>
                </c:pt>
                <c:pt idx="7">
                  <c:v>13.746991837646066</c:v>
                </c:pt>
                <c:pt idx="8">
                  <c:v>2.9681169631847806</c:v>
                </c:pt>
                <c:pt idx="9">
                  <c:v>3.3285830618892511</c:v>
                </c:pt>
              </c:numCache>
            </c:numRef>
          </c:val>
        </c:ser>
        <c:ser>
          <c:idx val="1"/>
          <c:order val="1"/>
          <c:tx>
            <c:strRef>
              <c:f>'Islamiseringsindexen-ranglijst'!$C$1</c:f>
              <c:strCache>
                <c:ptCount val="1"/>
                <c:pt idx="0">
                  <c:v>Islamles-index: percentage leerlingen  dat islamles volgt (basisonderwijs)</c:v>
                </c:pt>
              </c:strCache>
            </c:strRef>
          </c:tx>
          <c:invertIfNegative val="0"/>
          <c:cat>
            <c:strRef>
              <c:f>'Islamiseringsindexen-ranglijst'!$A$2:$A$11</c:f>
              <c:strCache>
                <c:ptCount val="10"/>
                <c:pt idx="0">
                  <c:v>Borgerhout</c:v>
                </c:pt>
                <c:pt idx="1">
                  <c:v>Merksem</c:v>
                </c:pt>
                <c:pt idx="2">
                  <c:v>Hoboken</c:v>
                </c:pt>
                <c:pt idx="3">
                  <c:v>Deurne</c:v>
                </c:pt>
                <c:pt idx="4">
                  <c:v>Antwerpen</c:v>
                </c:pt>
                <c:pt idx="5">
                  <c:v>Berchem</c:v>
                </c:pt>
                <c:pt idx="6">
                  <c:v>Totaal Antwerpen</c:v>
                </c:pt>
                <c:pt idx="7">
                  <c:v>Wilrijk</c:v>
                </c:pt>
                <c:pt idx="8">
                  <c:v>Ekeren</c:v>
                </c:pt>
                <c:pt idx="9">
                  <c:v>Berendrecht-Zandvliet-Lillo </c:v>
                </c:pt>
              </c:strCache>
            </c:strRef>
          </c:cat>
          <c:val>
            <c:numRef>
              <c:f>'Islamiseringsindexen-ranglijst'!$C$2:$C$11</c:f>
              <c:numCache>
                <c:formatCode>0.00</c:formatCode>
                <c:ptCount val="10"/>
                <c:pt idx="0">
                  <c:v>60.143626570915622</c:v>
                </c:pt>
                <c:pt idx="1">
                  <c:v>71.666666666666671</c:v>
                </c:pt>
                <c:pt idx="2">
                  <c:v>44.032444959443801</c:v>
                </c:pt>
                <c:pt idx="3">
                  <c:v>50.936123348017624</c:v>
                </c:pt>
                <c:pt idx="4">
                  <c:v>45.849056603773583</c:v>
                </c:pt>
                <c:pt idx="5">
                  <c:v>27.922077922077921</c:v>
                </c:pt>
                <c:pt idx="6">
                  <c:v>45.578358208955223</c:v>
                </c:pt>
                <c:pt idx="7">
                  <c:v>42.542787286063572</c:v>
                </c:pt>
                <c:pt idx="8">
                  <c:v>5</c:v>
                </c:pt>
                <c:pt idx="9">
                  <c:v>1.1194029850746268</c:v>
                </c:pt>
              </c:numCache>
            </c:numRef>
          </c:val>
        </c:ser>
        <c:ser>
          <c:idx val="2"/>
          <c:order val="2"/>
          <c:tx>
            <c:strRef>
              <c:f>'Islamiseringsindexen-ranglijst'!$D$1</c:f>
              <c:strCache>
                <c:ptCount val="1"/>
                <c:pt idx="0">
                  <c:v>Moskee-index: aantal moskeeën per oppervlakte</c:v>
                </c:pt>
              </c:strCache>
            </c:strRef>
          </c:tx>
          <c:invertIfNegative val="0"/>
          <c:cat>
            <c:strRef>
              <c:f>'Islamiseringsindexen-ranglijst'!$A$2:$A$11</c:f>
              <c:strCache>
                <c:ptCount val="10"/>
                <c:pt idx="0">
                  <c:v>Borgerhout</c:v>
                </c:pt>
                <c:pt idx="1">
                  <c:v>Merksem</c:v>
                </c:pt>
                <c:pt idx="2">
                  <c:v>Hoboken</c:v>
                </c:pt>
                <c:pt idx="3">
                  <c:v>Deurne</c:v>
                </c:pt>
                <c:pt idx="4">
                  <c:v>Antwerpen</c:v>
                </c:pt>
                <c:pt idx="5">
                  <c:v>Berchem</c:v>
                </c:pt>
                <c:pt idx="6">
                  <c:v>Totaal Antwerpen</c:v>
                </c:pt>
                <c:pt idx="7">
                  <c:v>Wilrijk</c:v>
                </c:pt>
                <c:pt idx="8">
                  <c:v>Ekeren</c:v>
                </c:pt>
                <c:pt idx="9">
                  <c:v>Berendrecht-Zandvliet-Lillo </c:v>
                </c:pt>
              </c:strCache>
            </c:strRef>
          </c:cat>
          <c:val>
            <c:numRef>
              <c:f>'Islamiseringsindexen-ranglijst'!$D$2:$D$11</c:f>
              <c:numCache>
                <c:formatCode>0.00</c:formatCode>
                <c:ptCount val="10"/>
                <c:pt idx="0">
                  <c:v>229.00763358778624</c:v>
                </c:pt>
                <c:pt idx="1">
                  <c:v>24.154589371980677</c:v>
                </c:pt>
                <c:pt idx="2">
                  <c:v>37.488284910965326</c:v>
                </c:pt>
                <c:pt idx="3">
                  <c:v>30.627871362940272</c:v>
                </c:pt>
                <c:pt idx="4">
                  <c:v>28.636884306987398</c:v>
                </c:pt>
                <c:pt idx="5">
                  <c:v>51.813471502590666</c:v>
                </c:pt>
                <c:pt idx="6">
                  <c:v>23.110586615528348</c:v>
                </c:pt>
                <c:pt idx="7">
                  <c:v>0</c:v>
                </c:pt>
                <c:pt idx="8">
                  <c:v>0</c:v>
                </c:pt>
                <c:pt idx="9">
                  <c:v>0</c:v>
                </c:pt>
              </c:numCache>
            </c:numRef>
          </c:val>
        </c:ser>
        <c:ser>
          <c:idx val="3"/>
          <c:order val="3"/>
          <c:tx>
            <c:strRef>
              <c:f>'Islamiseringsindexen-ranglijst'!$E$1</c:f>
              <c:strCache>
                <c:ptCount val="1"/>
                <c:pt idx="0">
                  <c:v>ISLAMISERINGSINDEX</c:v>
                </c:pt>
              </c:strCache>
            </c:strRef>
          </c:tx>
          <c:invertIfNegative val="0"/>
          <c:cat>
            <c:strRef>
              <c:f>'Islamiseringsindexen-ranglijst'!$A$2:$A$11</c:f>
              <c:strCache>
                <c:ptCount val="10"/>
                <c:pt idx="0">
                  <c:v>Borgerhout</c:v>
                </c:pt>
                <c:pt idx="1">
                  <c:v>Merksem</c:v>
                </c:pt>
                <c:pt idx="2">
                  <c:v>Hoboken</c:v>
                </c:pt>
                <c:pt idx="3">
                  <c:v>Deurne</c:v>
                </c:pt>
                <c:pt idx="4">
                  <c:v>Antwerpen</c:v>
                </c:pt>
                <c:pt idx="5">
                  <c:v>Berchem</c:v>
                </c:pt>
                <c:pt idx="6">
                  <c:v>Totaal Antwerpen</c:v>
                </c:pt>
                <c:pt idx="7">
                  <c:v>Wilrijk</c:v>
                </c:pt>
                <c:pt idx="8">
                  <c:v>Ekeren</c:v>
                </c:pt>
                <c:pt idx="9">
                  <c:v>Berendrecht-Zandvliet-Lillo </c:v>
                </c:pt>
              </c:strCache>
            </c:strRef>
          </c:cat>
          <c:val>
            <c:numRef>
              <c:f>'Islamiseringsindexen-ranglijst'!$E$2:$E$11</c:f>
              <c:numCache>
                <c:formatCode>0.00</c:formatCode>
                <c:ptCount val="10"/>
                <c:pt idx="0">
                  <c:v>324.97345151136727</c:v>
                </c:pt>
                <c:pt idx="1">
                  <c:v>110.4707170142008</c:v>
                </c:pt>
                <c:pt idx="2">
                  <c:v>107.24480418850109</c:v>
                </c:pt>
                <c:pt idx="3">
                  <c:v>100.47588823976568</c:v>
                </c:pt>
                <c:pt idx="4">
                  <c:v>97.601981778558283</c:v>
                </c:pt>
                <c:pt idx="5">
                  <c:v>95.500989864526005</c:v>
                </c:pt>
                <c:pt idx="6">
                  <c:v>89.178363945504557</c:v>
                </c:pt>
                <c:pt idx="7">
                  <c:v>56.289779123709636</c:v>
                </c:pt>
                <c:pt idx="8">
                  <c:v>7.9681169631847801</c:v>
                </c:pt>
                <c:pt idx="9">
                  <c:v>4.4479860469638783</c:v>
                </c:pt>
              </c:numCache>
            </c:numRef>
          </c:val>
        </c:ser>
        <c:dLbls>
          <c:showLegendKey val="0"/>
          <c:showVal val="0"/>
          <c:showCatName val="0"/>
          <c:showSerName val="0"/>
          <c:showPercent val="0"/>
          <c:showBubbleSize val="0"/>
        </c:dLbls>
        <c:gapWidth val="150"/>
        <c:axId val="39854464"/>
        <c:axId val="39856000"/>
      </c:barChart>
      <c:catAx>
        <c:axId val="39854464"/>
        <c:scaling>
          <c:orientation val="minMax"/>
        </c:scaling>
        <c:delete val="0"/>
        <c:axPos val="b"/>
        <c:majorTickMark val="out"/>
        <c:minorTickMark val="none"/>
        <c:tickLblPos val="nextTo"/>
        <c:crossAx val="39856000"/>
        <c:crosses val="autoZero"/>
        <c:auto val="1"/>
        <c:lblAlgn val="ctr"/>
        <c:lblOffset val="100"/>
        <c:noMultiLvlLbl val="0"/>
      </c:catAx>
      <c:valAx>
        <c:axId val="39856000"/>
        <c:scaling>
          <c:orientation val="minMax"/>
        </c:scaling>
        <c:delete val="0"/>
        <c:axPos val="l"/>
        <c:majorGridlines/>
        <c:numFmt formatCode="0.00" sourceLinked="1"/>
        <c:majorTickMark val="out"/>
        <c:minorTickMark val="none"/>
        <c:tickLblPos val="nextTo"/>
        <c:crossAx val="3985446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B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'Islamiseringsindexen-ranglijst'!$B$1</c:f>
              <c:strCache>
                <c:ptCount val="1"/>
                <c:pt idx="0">
                  <c:v>Moslim-index: percentage moslims</c:v>
                </c:pt>
              </c:strCache>
            </c:strRef>
          </c:tx>
          <c:invertIfNegative val="0"/>
          <c:cat>
            <c:strRef>
              <c:f>'Islamiseringsindexen-ranglijst'!$A$2:$A$11</c:f>
              <c:strCache>
                <c:ptCount val="10"/>
                <c:pt idx="0">
                  <c:v>Borgerhout</c:v>
                </c:pt>
                <c:pt idx="1">
                  <c:v>Merksem</c:v>
                </c:pt>
                <c:pt idx="2">
                  <c:v>Hoboken</c:v>
                </c:pt>
                <c:pt idx="3">
                  <c:v>Deurne</c:v>
                </c:pt>
                <c:pt idx="4">
                  <c:v>Antwerpen</c:v>
                </c:pt>
                <c:pt idx="5">
                  <c:v>Berchem</c:v>
                </c:pt>
                <c:pt idx="6">
                  <c:v>Totaal Antwerpen</c:v>
                </c:pt>
                <c:pt idx="7">
                  <c:v>Wilrijk</c:v>
                </c:pt>
                <c:pt idx="8">
                  <c:v>Ekeren</c:v>
                </c:pt>
                <c:pt idx="9">
                  <c:v>Berendrecht-Zandvliet-Lillo </c:v>
                </c:pt>
              </c:strCache>
            </c:strRef>
          </c:cat>
          <c:val>
            <c:numRef>
              <c:f>'Islamiseringsindexen-ranglijst'!$B$2:$B$11</c:f>
              <c:numCache>
                <c:formatCode>0.00</c:formatCode>
                <c:ptCount val="10"/>
                <c:pt idx="0">
                  <c:v>35.822191352665392</c:v>
                </c:pt>
                <c:pt idx="1">
                  <c:v>14.649460975553453</c:v>
                </c:pt>
                <c:pt idx="2">
                  <c:v>25.724074318091976</c:v>
                </c:pt>
                <c:pt idx="3">
                  <c:v>18.911893528807788</c:v>
                </c:pt>
                <c:pt idx="4">
                  <c:v>23.116040867797309</c:v>
                </c:pt>
                <c:pt idx="5">
                  <c:v>15.76544043985742</c:v>
                </c:pt>
                <c:pt idx="6">
                  <c:v>20.48941912102099</c:v>
                </c:pt>
                <c:pt idx="7">
                  <c:v>13.746991837646066</c:v>
                </c:pt>
                <c:pt idx="8">
                  <c:v>2.9681169631847806</c:v>
                </c:pt>
                <c:pt idx="9">
                  <c:v>3.3285830618892511</c:v>
                </c:pt>
              </c:numCache>
            </c:numRef>
          </c:val>
        </c:ser>
        <c:ser>
          <c:idx val="1"/>
          <c:order val="1"/>
          <c:tx>
            <c:strRef>
              <c:f>'Islamiseringsindexen-ranglijst'!$C$1</c:f>
              <c:strCache>
                <c:ptCount val="1"/>
                <c:pt idx="0">
                  <c:v>Islamles-index: percentage leerlingen  dat islamles volgt (basisonderwijs)</c:v>
                </c:pt>
              </c:strCache>
            </c:strRef>
          </c:tx>
          <c:invertIfNegative val="0"/>
          <c:cat>
            <c:strRef>
              <c:f>'Islamiseringsindexen-ranglijst'!$A$2:$A$11</c:f>
              <c:strCache>
                <c:ptCount val="10"/>
                <c:pt idx="0">
                  <c:v>Borgerhout</c:v>
                </c:pt>
                <c:pt idx="1">
                  <c:v>Merksem</c:v>
                </c:pt>
                <c:pt idx="2">
                  <c:v>Hoboken</c:v>
                </c:pt>
                <c:pt idx="3">
                  <c:v>Deurne</c:v>
                </c:pt>
                <c:pt idx="4">
                  <c:v>Antwerpen</c:v>
                </c:pt>
                <c:pt idx="5">
                  <c:v>Berchem</c:v>
                </c:pt>
                <c:pt idx="6">
                  <c:v>Totaal Antwerpen</c:v>
                </c:pt>
                <c:pt idx="7">
                  <c:v>Wilrijk</c:v>
                </c:pt>
                <c:pt idx="8">
                  <c:v>Ekeren</c:v>
                </c:pt>
                <c:pt idx="9">
                  <c:v>Berendrecht-Zandvliet-Lillo </c:v>
                </c:pt>
              </c:strCache>
            </c:strRef>
          </c:cat>
          <c:val>
            <c:numRef>
              <c:f>'Islamiseringsindexen-ranglijst'!$C$2:$C$11</c:f>
              <c:numCache>
                <c:formatCode>0.00</c:formatCode>
                <c:ptCount val="10"/>
                <c:pt idx="0">
                  <c:v>60.143626570915622</c:v>
                </c:pt>
                <c:pt idx="1">
                  <c:v>71.666666666666671</c:v>
                </c:pt>
                <c:pt idx="2">
                  <c:v>44.032444959443801</c:v>
                </c:pt>
                <c:pt idx="3">
                  <c:v>50.936123348017624</c:v>
                </c:pt>
                <c:pt idx="4">
                  <c:v>45.849056603773583</c:v>
                </c:pt>
                <c:pt idx="5">
                  <c:v>27.922077922077921</c:v>
                </c:pt>
                <c:pt idx="6">
                  <c:v>45.578358208955223</c:v>
                </c:pt>
                <c:pt idx="7">
                  <c:v>42.542787286063572</c:v>
                </c:pt>
                <c:pt idx="8">
                  <c:v>5</c:v>
                </c:pt>
                <c:pt idx="9">
                  <c:v>1.1194029850746268</c:v>
                </c:pt>
              </c:numCache>
            </c:numRef>
          </c:val>
        </c:ser>
        <c:ser>
          <c:idx val="2"/>
          <c:order val="2"/>
          <c:tx>
            <c:strRef>
              <c:f>'Islamiseringsindexen-ranglijst'!$D$1</c:f>
              <c:strCache>
                <c:ptCount val="1"/>
                <c:pt idx="0">
                  <c:v>Moskee-index: aantal moskeeën per oppervlakte</c:v>
                </c:pt>
              </c:strCache>
            </c:strRef>
          </c:tx>
          <c:invertIfNegative val="0"/>
          <c:cat>
            <c:strRef>
              <c:f>'Islamiseringsindexen-ranglijst'!$A$2:$A$11</c:f>
              <c:strCache>
                <c:ptCount val="10"/>
                <c:pt idx="0">
                  <c:v>Borgerhout</c:v>
                </c:pt>
                <c:pt idx="1">
                  <c:v>Merksem</c:v>
                </c:pt>
                <c:pt idx="2">
                  <c:v>Hoboken</c:v>
                </c:pt>
                <c:pt idx="3">
                  <c:v>Deurne</c:v>
                </c:pt>
                <c:pt idx="4">
                  <c:v>Antwerpen</c:v>
                </c:pt>
                <c:pt idx="5">
                  <c:v>Berchem</c:v>
                </c:pt>
                <c:pt idx="6">
                  <c:v>Totaal Antwerpen</c:v>
                </c:pt>
                <c:pt idx="7">
                  <c:v>Wilrijk</c:v>
                </c:pt>
                <c:pt idx="8">
                  <c:v>Ekeren</c:v>
                </c:pt>
                <c:pt idx="9">
                  <c:v>Berendrecht-Zandvliet-Lillo </c:v>
                </c:pt>
              </c:strCache>
            </c:strRef>
          </c:cat>
          <c:val>
            <c:numRef>
              <c:f>'Islamiseringsindexen-ranglijst'!$D$2:$D$11</c:f>
              <c:numCache>
                <c:formatCode>0.00</c:formatCode>
                <c:ptCount val="10"/>
                <c:pt idx="0">
                  <c:v>229.00763358778624</c:v>
                </c:pt>
                <c:pt idx="1">
                  <c:v>24.154589371980677</c:v>
                </c:pt>
                <c:pt idx="2">
                  <c:v>37.488284910965326</c:v>
                </c:pt>
                <c:pt idx="3">
                  <c:v>30.627871362940272</c:v>
                </c:pt>
                <c:pt idx="4">
                  <c:v>28.636884306987398</c:v>
                </c:pt>
                <c:pt idx="5">
                  <c:v>51.813471502590666</c:v>
                </c:pt>
                <c:pt idx="6">
                  <c:v>23.110586615528348</c:v>
                </c:pt>
                <c:pt idx="7">
                  <c:v>0</c:v>
                </c:pt>
                <c:pt idx="8">
                  <c:v>0</c:v>
                </c:pt>
                <c:pt idx="9">
                  <c:v>0</c:v>
                </c:pt>
              </c:numCache>
            </c:numRef>
          </c:val>
        </c:ser>
        <c:ser>
          <c:idx val="3"/>
          <c:order val="3"/>
          <c:tx>
            <c:strRef>
              <c:f>'Islamiseringsindexen-ranglijst'!$E$1</c:f>
              <c:strCache>
                <c:ptCount val="1"/>
                <c:pt idx="0">
                  <c:v>ISLAMISERINGSINDEX</c:v>
                </c:pt>
              </c:strCache>
            </c:strRef>
          </c:tx>
          <c:invertIfNegative val="0"/>
          <c:cat>
            <c:strRef>
              <c:f>'Islamiseringsindexen-ranglijst'!$A$2:$A$11</c:f>
              <c:strCache>
                <c:ptCount val="10"/>
                <c:pt idx="0">
                  <c:v>Borgerhout</c:v>
                </c:pt>
                <c:pt idx="1">
                  <c:v>Merksem</c:v>
                </c:pt>
                <c:pt idx="2">
                  <c:v>Hoboken</c:v>
                </c:pt>
                <c:pt idx="3">
                  <c:v>Deurne</c:v>
                </c:pt>
                <c:pt idx="4">
                  <c:v>Antwerpen</c:v>
                </c:pt>
                <c:pt idx="5">
                  <c:v>Berchem</c:v>
                </c:pt>
                <c:pt idx="6">
                  <c:v>Totaal Antwerpen</c:v>
                </c:pt>
                <c:pt idx="7">
                  <c:v>Wilrijk</c:v>
                </c:pt>
                <c:pt idx="8">
                  <c:v>Ekeren</c:v>
                </c:pt>
                <c:pt idx="9">
                  <c:v>Berendrecht-Zandvliet-Lillo </c:v>
                </c:pt>
              </c:strCache>
            </c:strRef>
          </c:cat>
          <c:val>
            <c:numRef>
              <c:f>'Islamiseringsindexen-ranglijst'!$E$2:$E$11</c:f>
              <c:numCache>
                <c:formatCode>0.00</c:formatCode>
                <c:ptCount val="10"/>
                <c:pt idx="0">
                  <c:v>324.97345151136727</c:v>
                </c:pt>
                <c:pt idx="1">
                  <c:v>110.4707170142008</c:v>
                </c:pt>
                <c:pt idx="2">
                  <c:v>107.24480418850109</c:v>
                </c:pt>
                <c:pt idx="3">
                  <c:v>100.47588823976568</c:v>
                </c:pt>
                <c:pt idx="4">
                  <c:v>97.601981778558283</c:v>
                </c:pt>
                <c:pt idx="5">
                  <c:v>95.500989864526005</c:v>
                </c:pt>
                <c:pt idx="6">
                  <c:v>89.178363945504557</c:v>
                </c:pt>
                <c:pt idx="7">
                  <c:v>56.289779123709636</c:v>
                </c:pt>
                <c:pt idx="8">
                  <c:v>7.9681169631847801</c:v>
                </c:pt>
                <c:pt idx="9">
                  <c:v>4.4479860469638783</c:v>
                </c:pt>
              </c:numCache>
            </c:numRef>
          </c:val>
        </c:ser>
        <c:dLbls>
          <c:showLegendKey val="0"/>
          <c:showVal val="0"/>
          <c:showCatName val="0"/>
          <c:showSerName val="0"/>
          <c:showPercent val="0"/>
          <c:showBubbleSize val="0"/>
        </c:dLbls>
        <c:gapWidth val="150"/>
        <c:axId val="39674240"/>
        <c:axId val="39675776"/>
      </c:barChart>
      <c:catAx>
        <c:axId val="39674240"/>
        <c:scaling>
          <c:orientation val="minMax"/>
        </c:scaling>
        <c:delete val="0"/>
        <c:axPos val="b"/>
        <c:majorTickMark val="out"/>
        <c:minorTickMark val="none"/>
        <c:tickLblPos val="nextTo"/>
        <c:crossAx val="39675776"/>
        <c:crosses val="autoZero"/>
        <c:auto val="1"/>
        <c:lblAlgn val="ctr"/>
        <c:lblOffset val="100"/>
        <c:noMultiLvlLbl val="0"/>
      </c:catAx>
      <c:valAx>
        <c:axId val="39675776"/>
        <c:scaling>
          <c:orientation val="minMax"/>
        </c:scaling>
        <c:delete val="0"/>
        <c:axPos val="l"/>
        <c:majorGridlines/>
        <c:numFmt formatCode="0.00" sourceLinked="1"/>
        <c:majorTickMark val="out"/>
        <c:minorTickMark val="none"/>
        <c:tickLblPos val="nextTo"/>
        <c:crossAx val="39674240"/>
        <c:crosses val="autoZero"/>
        <c:crossBetween val="between"/>
      </c:valAx>
    </c:plotArea>
    <c:legend>
      <c:legendPos val="r"/>
      <c:layout/>
      <c:overlay val="0"/>
    </c:legend>
    <c:plotVisOnly val="1"/>
    <c:dispBlanksAs val="gap"/>
    <c:showDLblsOverMax val="0"/>
  </c:chart>
  <c:printSettings>
    <c:headerFooter>
      <c:oddHeader>&amp;CEindresultaat - conclusie</c:oddHeader>
    </c:headerFooter>
    <c:pageMargins b="0.74803149606299213" l="0.70866141732283472" r="0.70866141732283472" t="0.74803149606299213" header="0.31496062992125984" footer="0.31496062992125984"/>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2</xdr:rowOff>
    </xdr:from>
    <xdr:to>
      <xdr:col>4</xdr:col>
      <xdr:colOff>1394460</xdr:colOff>
      <xdr:row>29</xdr:row>
      <xdr:rowOff>144780</xdr:rowOff>
    </xdr:to>
    <xdr:graphicFrame macro="">
      <xdr:nvGraphicFramePr>
        <xdr:cNvPr id="7" name="Grafiek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12</xdr:row>
      <xdr:rowOff>14286</xdr:rowOff>
    </xdr:from>
    <xdr:to>
      <xdr:col>4</xdr:col>
      <xdr:colOff>1343025</xdr:colOff>
      <xdr:row>30</xdr:row>
      <xdr:rowOff>104775</xdr:rowOff>
    </xdr:to>
    <xdr:graphicFrame macro="">
      <xdr:nvGraphicFramePr>
        <xdr:cNvPr id="2" name="Grafiek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556260</xdr:colOff>
      <xdr:row>33</xdr:row>
      <xdr:rowOff>30480</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68" workbookViewId="0">
      <selection activeCell="B23" sqref="B23"/>
    </sheetView>
  </sheetViews>
  <sheetFormatPr defaultRowHeight="14.4" x14ac:dyDescent="0.3"/>
  <cols>
    <col min="2" max="2" width="26.6640625" bestFit="1" customWidth="1"/>
    <col min="3" max="3" width="19.88671875" customWidth="1"/>
    <col min="4" max="4" width="15.88671875" bestFit="1" customWidth="1"/>
    <col min="5" max="5" width="35.44140625" bestFit="1" customWidth="1"/>
    <col min="6" max="6" width="28.44140625" customWidth="1"/>
    <col min="7" max="7" width="28" customWidth="1"/>
  </cols>
  <sheetData>
    <row r="1" spans="1:6" ht="30" customHeight="1" x14ac:dyDescent="0.3">
      <c r="A1" s="1"/>
      <c r="B1" s="35" t="s">
        <v>15</v>
      </c>
      <c r="C1" s="36"/>
      <c r="D1" s="36"/>
      <c r="E1" s="37"/>
    </row>
    <row r="2" spans="1:6" ht="18" customHeight="1" x14ac:dyDescent="0.3">
      <c r="A2" s="1"/>
      <c r="B2" s="3" t="s">
        <v>9</v>
      </c>
      <c r="C2" s="10" t="s">
        <v>20</v>
      </c>
      <c r="D2" s="10" t="s">
        <v>18</v>
      </c>
      <c r="E2" s="10" t="s">
        <v>19</v>
      </c>
    </row>
    <row r="3" spans="1:6" x14ac:dyDescent="0.3">
      <c r="A3" s="1">
        <v>1</v>
      </c>
      <c r="B3" s="1" t="s">
        <v>0</v>
      </c>
      <c r="C3" s="15">
        <f>22016+9794+2508+1604+1466+885+628+605+598+550+519+467+454+448+427+368+242+217+212+173+151+105+88+63+58+50+41+31+28+25+21+20+16+13+8+7+5</f>
        <v>44911</v>
      </c>
      <c r="D3" s="15">
        <v>194285</v>
      </c>
      <c r="E3" s="13">
        <f>C3/D3*100</f>
        <v>23.116040867797309</v>
      </c>
    </row>
    <row r="4" spans="1:6" x14ac:dyDescent="0.3">
      <c r="A4" s="1">
        <v>2</v>
      </c>
      <c r="B4" s="1" t="s">
        <v>1</v>
      </c>
      <c r="C4" s="15">
        <f>2897+2475+248+197+127+98+93+80+70+66+58+58+42+41+40+37+33+31+21+14+12+10+7+7+5</f>
        <v>6767</v>
      </c>
      <c r="D4" s="16">
        <v>42923</v>
      </c>
      <c r="E4" s="13">
        <f t="shared" ref="E4:E13" si="0">C4/D4*100</f>
        <v>15.76544043985742</v>
      </c>
    </row>
    <row r="5" spans="1:6" x14ac:dyDescent="0.3">
      <c r="A5" s="1">
        <v>3</v>
      </c>
      <c r="B5" s="1" t="s">
        <v>2</v>
      </c>
      <c r="C5" s="15">
        <f>240+18+16+15+11+9+8+5+5</f>
        <v>327</v>
      </c>
      <c r="D5" s="15">
        <v>9824</v>
      </c>
      <c r="E5" s="13">
        <f t="shared" si="0"/>
        <v>3.3285830618892511</v>
      </c>
    </row>
    <row r="6" spans="1:6" x14ac:dyDescent="0.3">
      <c r="A6" s="1">
        <v>4</v>
      </c>
      <c r="B6" s="1" t="s">
        <v>3</v>
      </c>
      <c r="C6" s="15">
        <f>13663+513+282+264+241+230+129+119+102+101+95+95+89+84+68+53+51+49+43+41+37+29+27+21+21+17+14+11+8+7</f>
        <v>16504</v>
      </c>
      <c r="D6" s="15">
        <v>46072</v>
      </c>
      <c r="E6" s="13">
        <f t="shared" si="0"/>
        <v>35.822191352665392</v>
      </c>
    </row>
    <row r="7" spans="1:6" x14ac:dyDescent="0.3">
      <c r="A7" s="1">
        <v>5</v>
      </c>
      <c r="B7" s="1" t="s">
        <v>4</v>
      </c>
      <c r="C7" s="15">
        <f>9661+1978+410+365+339+233+229+186+121+119+105+95+87+84+82+79+65+61+42+36+28+27+22+19+16+16+15+12+12+7</f>
        <v>14551</v>
      </c>
      <c r="D7" s="15">
        <v>76941</v>
      </c>
      <c r="E7" s="13">
        <f t="shared" si="0"/>
        <v>18.911893528807788</v>
      </c>
    </row>
    <row r="8" spans="1:6" x14ac:dyDescent="0.3">
      <c r="A8" s="1">
        <v>6</v>
      </c>
      <c r="B8" s="1" t="s">
        <v>5</v>
      </c>
      <c r="C8" s="15">
        <f>203+181+43+41+29+20+19+18+16+15+14+13+11+10+9+7+7+7+6+5</f>
        <v>674</v>
      </c>
      <c r="D8" s="15">
        <v>22708</v>
      </c>
      <c r="E8" s="13">
        <f t="shared" si="0"/>
        <v>2.9681169631847806</v>
      </c>
    </row>
    <row r="9" spans="1:6" x14ac:dyDescent="0.3">
      <c r="A9" s="1">
        <v>7</v>
      </c>
      <c r="B9" s="1" t="s">
        <v>6</v>
      </c>
      <c r="C9" s="15">
        <f>6193+2731+109+108+101+74+63+59+42+33+33+32+30+29+20+19+18+14+13+9+8+7+6+5+5</f>
        <v>9761</v>
      </c>
      <c r="D9" s="15">
        <v>37945</v>
      </c>
      <c r="E9" s="13">
        <f t="shared" si="0"/>
        <v>25.724074318091976</v>
      </c>
    </row>
    <row r="10" spans="1:6" x14ac:dyDescent="0.3">
      <c r="A10" s="1">
        <v>8</v>
      </c>
      <c r="B10" s="1" t="s">
        <v>7</v>
      </c>
      <c r="C10" s="15">
        <f>3033+1674+260+247+234+172+104+78+70+58+55+50+45+36+35+35+30+22+21+16+15+14+12+8+8+7+7</f>
        <v>6346</v>
      </c>
      <c r="D10" s="15">
        <v>43319</v>
      </c>
      <c r="E10" s="13">
        <f t="shared" si="0"/>
        <v>14.649460975553453</v>
      </c>
    </row>
    <row r="11" spans="1:6" x14ac:dyDescent="0.3">
      <c r="A11" s="1">
        <v>9</v>
      </c>
      <c r="B11" s="1" t="s">
        <v>8</v>
      </c>
      <c r="C11" s="15">
        <f>3345+1363+155+112+82+78+56+52+46+45+33+22+20+19+16+14+13+11+10+10+8+7+7+7+5+5</f>
        <v>5541</v>
      </c>
      <c r="D11" s="15">
        <v>40307</v>
      </c>
      <c r="E11" s="13">
        <f t="shared" si="0"/>
        <v>13.746991837646066</v>
      </c>
    </row>
    <row r="12" spans="1:6" ht="23.4" customHeight="1" x14ac:dyDescent="0.3">
      <c r="A12" s="1"/>
      <c r="B12" s="8" t="s">
        <v>10</v>
      </c>
      <c r="C12" s="17">
        <f>SUM(C3:C11)</f>
        <v>105382</v>
      </c>
      <c r="D12" s="17">
        <f>SUM(D3:D11)</f>
        <v>514324</v>
      </c>
      <c r="E12" s="14">
        <f>C12/D12*100</f>
        <v>20.48941912102099</v>
      </c>
    </row>
    <row r="13" spans="1:6" ht="15" customHeight="1" x14ac:dyDescent="0.3">
      <c r="A13" s="1"/>
      <c r="B13" s="18" t="s">
        <v>11</v>
      </c>
      <c r="C13" s="19">
        <f>61269+20751+3633+2981+2441+2153+1310+975+971+963+924+817+764+731+698+662+644+541+492+284+257+256+241+119+105+100+85+72+72+56+41+40+40+24+22+10+8+8+5</f>
        <v>105565</v>
      </c>
      <c r="D13" s="20">
        <v>514432</v>
      </c>
      <c r="E13" s="21">
        <f t="shared" si="0"/>
        <v>20.520690781288877</v>
      </c>
    </row>
    <row r="14" spans="1:6" ht="261" customHeight="1" x14ac:dyDescent="0.3">
      <c r="A14" s="39" t="s">
        <v>12</v>
      </c>
      <c r="B14" s="40"/>
      <c r="C14" s="40"/>
      <c r="D14" s="40"/>
      <c r="E14" s="40"/>
      <c r="F14" s="5"/>
    </row>
    <row r="15" spans="1:6" ht="100.05" customHeight="1" x14ac:dyDescent="0.3">
      <c r="A15" s="30"/>
      <c r="B15" s="31"/>
      <c r="C15" s="31"/>
      <c r="D15" s="31"/>
      <c r="E15" s="31"/>
      <c r="F15" s="5"/>
    </row>
    <row r="16" spans="1:6" ht="30" customHeight="1" x14ac:dyDescent="0.3">
      <c r="A16" s="1"/>
      <c r="B16" s="38" t="s">
        <v>36</v>
      </c>
      <c r="C16" s="38"/>
      <c r="D16" s="38"/>
      <c r="E16" s="38"/>
    </row>
    <row r="17" spans="1:7" ht="46.5" customHeight="1" x14ac:dyDescent="0.3">
      <c r="A17" s="1"/>
      <c r="B17" s="3" t="s">
        <v>9</v>
      </c>
      <c r="C17" s="2" t="s">
        <v>35</v>
      </c>
      <c r="D17" s="2" t="s">
        <v>14</v>
      </c>
      <c r="E17" s="2" t="s">
        <v>37</v>
      </c>
    </row>
    <row r="18" spans="1:7" x14ac:dyDescent="0.3">
      <c r="A18" s="1">
        <v>1</v>
      </c>
      <c r="B18" s="1" t="s">
        <v>0</v>
      </c>
      <c r="C18" s="1">
        <f>182+170+109+5+127+221+45+48+49+121+107+4+85+23+14+59+108+135+199+214+42+20+47+118+88+90</f>
        <v>2430</v>
      </c>
      <c r="D18" s="1">
        <f>C18+24+23+1+43+18+61+27+2+1+86+27+39+10+10+1+34+48+2+40+187+2+10+58+99+2+60+116+1+37+44+8+2+7+1+43+113+2+6+2+93+18+2+75+111+5+54+68+10+23+1+68+53+14+14+1+72+219+9+30+14+2+31+30+26+45+71+9+1+67+40+1+26+12+1+30+10+1+3+38+9+2+3+33+22+4+56+36+2+8</f>
        <v>5300</v>
      </c>
      <c r="E18" s="13">
        <f>C18/D18*100</f>
        <v>45.849056603773583</v>
      </c>
    </row>
    <row r="19" spans="1:7" x14ac:dyDescent="0.3">
      <c r="A19" s="1">
        <v>2</v>
      </c>
      <c r="B19" s="1" t="s">
        <v>1</v>
      </c>
      <c r="C19" s="1">
        <f>61+23+75+32+24</f>
        <v>215</v>
      </c>
      <c r="D19" s="1">
        <f>C19+33+44+94+72+9+26+34+1+53+64+5+62+55+3</f>
        <v>770</v>
      </c>
      <c r="E19" s="13">
        <f t="shared" ref="E19:E26" si="1">C19/D19*100</f>
        <v>27.922077922077921</v>
      </c>
    </row>
    <row r="20" spans="1:7" x14ac:dyDescent="0.3">
      <c r="A20" s="1">
        <v>3</v>
      </c>
      <c r="B20" s="1" t="s">
        <v>2</v>
      </c>
      <c r="C20" s="1">
        <f>1+2</f>
        <v>3</v>
      </c>
      <c r="D20" s="1">
        <f>C20+53+78+56+75+3</f>
        <v>268</v>
      </c>
      <c r="E20" s="13">
        <f t="shared" si="1"/>
        <v>1.1194029850746268</v>
      </c>
    </row>
    <row r="21" spans="1:7" x14ac:dyDescent="0.3">
      <c r="A21" s="1">
        <v>4</v>
      </c>
      <c r="B21" s="1" t="s">
        <v>3</v>
      </c>
      <c r="C21" s="1">
        <f>184+158+83+125+120</f>
        <v>670</v>
      </c>
      <c r="D21" s="1">
        <f>C21+21+5+6+86+93+5+1+1+1+95+122+8</f>
        <v>1114</v>
      </c>
      <c r="E21" s="13">
        <f t="shared" si="1"/>
        <v>60.143626570915622</v>
      </c>
    </row>
    <row r="22" spans="1:7" x14ac:dyDescent="0.3">
      <c r="A22" s="1">
        <v>5</v>
      </c>
      <c r="B22" s="1" t="s">
        <v>4</v>
      </c>
      <c r="C22" s="1">
        <f>54+156+38+116+95+120+69+150+68+59</f>
        <v>925</v>
      </c>
      <c r="D22" s="1">
        <f>C22+40+24+41+20+2+80+151+57+73+4+37+25+17+11+30+21+3+17+48+56+3+44+24+35+21+1+6</f>
        <v>1816</v>
      </c>
      <c r="E22" s="13">
        <f t="shared" si="1"/>
        <v>50.936123348017624</v>
      </c>
    </row>
    <row r="23" spans="1:7" x14ac:dyDescent="0.3">
      <c r="A23" s="1">
        <v>6</v>
      </c>
      <c r="B23" s="1" t="s">
        <v>5</v>
      </c>
      <c r="C23" s="1">
        <f>3</f>
        <v>3</v>
      </c>
      <c r="D23" s="1">
        <f>C23+1+27+29</f>
        <v>60</v>
      </c>
      <c r="E23" s="13">
        <f t="shared" si="1"/>
        <v>5</v>
      </c>
    </row>
    <row r="24" spans="1:7" x14ac:dyDescent="0.3">
      <c r="A24" s="1">
        <v>7</v>
      </c>
      <c r="B24" s="1" t="s">
        <v>6</v>
      </c>
      <c r="C24" s="1">
        <f>62+241+17+60</f>
        <v>380</v>
      </c>
      <c r="D24" s="1">
        <f>C24+4+3+27+46+3+37+35+1+83+160+1+40+43</f>
        <v>863</v>
      </c>
      <c r="E24" s="13">
        <f t="shared" si="1"/>
        <v>44.032444959443801</v>
      </c>
    </row>
    <row r="25" spans="1:7" x14ac:dyDescent="0.3">
      <c r="A25" s="1">
        <v>8</v>
      </c>
      <c r="B25" s="1" t="s">
        <v>7</v>
      </c>
      <c r="C25" s="1">
        <f>86</f>
        <v>86</v>
      </c>
      <c r="D25" s="1">
        <f>C25+20+8+6</f>
        <v>120</v>
      </c>
      <c r="E25" s="13">
        <f t="shared" si="1"/>
        <v>71.666666666666671</v>
      </c>
    </row>
    <row r="26" spans="1:7" x14ac:dyDescent="0.3">
      <c r="A26" s="1">
        <v>9</v>
      </c>
      <c r="B26" s="1" t="s">
        <v>8</v>
      </c>
      <c r="C26" s="1">
        <f>125+49</f>
        <v>174</v>
      </c>
      <c r="D26" s="1">
        <f>C26+8+22+3+72+124+6</f>
        <v>409</v>
      </c>
      <c r="E26" s="13">
        <f t="shared" si="1"/>
        <v>42.542787286063572</v>
      </c>
    </row>
    <row r="27" spans="1:7" ht="30" customHeight="1" x14ac:dyDescent="0.3">
      <c r="A27" s="1"/>
      <c r="B27" s="8" t="s">
        <v>10</v>
      </c>
      <c r="C27" s="9">
        <f>SUM(C18:C26)</f>
        <v>4886</v>
      </c>
      <c r="D27" s="9">
        <f t="shared" ref="D27" si="2">SUM(D18:D26)</f>
        <v>10720</v>
      </c>
      <c r="E27" s="13">
        <f>C27/D27*100</f>
        <v>45.578358208955223</v>
      </c>
    </row>
    <row r="28" spans="1:7" ht="59.25" customHeight="1" x14ac:dyDescent="0.3">
      <c r="A28" s="39" t="s">
        <v>13</v>
      </c>
      <c r="B28" s="39"/>
      <c r="C28" s="39"/>
      <c r="D28" s="39"/>
      <c r="E28" s="39"/>
    </row>
    <row r="29" spans="1:7" ht="100.05" customHeight="1" x14ac:dyDescent="0.3">
      <c r="A29" s="30"/>
      <c r="B29" s="30"/>
      <c r="C29" s="30"/>
      <c r="D29" s="30"/>
      <c r="E29" s="30"/>
    </row>
    <row r="30" spans="1:7" ht="30" customHeight="1" x14ac:dyDescent="0.3">
      <c r="A30" s="1"/>
      <c r="B30" s="38" t="s">
        <v>23</v>
      </c>
      <c r="C30" s="38"/>
      <c r="D30" s="38"/>
      <c r="E30" s="38"/>
      <c r="F30" s="5"/>
      <c r="G30" s="5"/>
    </row>
    <row r="31" spans="1:7" ht="34.5" customHeight="1" x14ac:dyDescent="0.3">
      <c r="A31" s="1"/>
      <c r="B31" s="3" t="s">
        <v>9</v>
      </c>
      <c r="C31" s="11" t="s">
        <v>21</v>
      </c>
      <c r="D31" s="11" t="s">
        <v>22</v>
      </c>
      <c r="E31" s="12" t="s">
        <v>17</v>
      </c>
      <c r="F31" s="23"/>
      <c r="G31" s="5"/>
    </row>
    <row r="32" spans="1:7" x14ac:dyDescent="0.3">
      <c r="A32" s="1">
        <v>1</v>
      </c>
      <c r="B32" s="1" t="s">
        <v>0</v>
      </c>
      <c r="C32" s="15">
        <v>25</v>
      </c>
      <c r="D32" s="13">
        <v>87.3</v>
      </c>
      <c r="E32" s="13">
        <f>C32/D32*100</f>
        <v>28.636884306987398</v>
      </c>
      <c r="F32" s="22"/>
      <c r="G32" s="5"/>
    </row>
    <row r="33" spans="1:7" x14ac:dyDescent="0.3">
      <c r="A33" s="1">
        <v>2</v>
      </c>
      <c r="B33" s="1" t="s">
        <v>1</v>
      </c>
      <c r="C33" s="15">
        <v>3</v>
      </c>
      <c r="D33" s="13">
        <v>5.79</v>
      </c>
      <c r="E33" s="13">
        <f t="shared" ref="E33:E41" si="3">C33/D33*100</f>
        <v>51.813471502590666</v>
      </c>
      <c r="F33" s="22"/>
      <c r="G33" s="5"/>
    </row>
    <row r="34" spans="1:7" x14ac:dyDescent="0.3">
      <c r="A34" s="1">
        <v>3</v>
      </c>
      <c r="B34" s="1" t="s">
        <v>2</v>
      </c>
      <c r="C34" s="15">
        <v>0</v>
      </c>
      <c r="D34" s="13">
        <v>52.66</v>
      </c>
      <c r="E34" s="13">
        <f t="shared" si="3"/>
        <v>0</v>
      </c>
      <c r="F34" s="22"/>
      <c r="G34" s="5"/>
    </row>
    <row r="35" spans="1:7" x14ac:dyDescent="0.3">
      <c r="A35" s="1">
        <v>4</v>
      </c>
      <c r="B35" s="1" t="s">
        <v>3</v>
      </c>
      <c r="C35" s="15">
        <v>9</v>
      </c>
      <c r="D35" s="13">
        <v>3.93</v>
      </c>
      <c r="E35" s="13">
        <f t="shared" si="3"/>
        <v>229.00763358778624</v>
      </c>
      <c r="F35" s="22"/>
      <c r="G35" s="5"/>
    </row>
    <row r="36" spans="1:7" x14ac:dyDescent="0.3">
      <c r="A36" s="1">
        <v>5</v>
      </c>
      <c r="B36" s="1" t="s">
        <v>4</v>
      </c>
      <c r="C36" s="15">
        <v>4</v>
      </c>
      <c r="D36" s="13">
        <v>13.06</v>
      </c>
      <c r="E36" s="13">
        <f t="shared" si="3"/>
        <v>30.627871362940272</v>
      </c>
      <c r="F36" s="22"/>
      <c r="G36" s="5"/>
    </row>
    <row r="37" spans="1:7" x14ac:dyDescent="0.3">
      <c r="A37" s="1">
        <v>6</v>
      </c>
      <c r="B37" s="1" t="s">
        <v>5</v>
      </c>
      <c r="C37" s="15">
        <v>0</v>
      </c>
      <c r="D37" s="13">
        <v>8.07</v>
      </c>
      <c r="E37" s="13">
        <f t="shared" si="3"/>
        <v>0</v>
      </c>
      <c r="F37" s="22"/>
      <c r="G37" s="5"/>
    </row>
    <row r="38" spans="1:7" x14ac:dyDescent="0.3">
      <c r="A38" s="1">
        <v>7</v>
      </c>
      <c r="B38" s="1" t="s">
        <v>6</v>
      </c>
      <c r="C38" s="15">
        <v>4</v>
      </c>
      <c r="D38" s="13">
        <v>10.67</v>
      </c>
      <c r="E38" s="13">
        <f t="shared" si="3"/>
        <v>37.488284910965326</v>
      </c>
      <c r="F38" s="22"/>
      <c r="G38" s="5"/>
    </row>
    <row r="39" spans="1:7" x14ac:dyDescent="0.3">
      <c r="A39" s="1">
        <v>8</v>
      </c>
      <c r="B39" s="1" t="s">
        <v>7</v>
      </c>
      <c r="C39" s="15">
        <v>2</v>
      </c>
      <c r="D39" s="13">
        <v>8.2799999999999994</v>
      </c>
      <c r="E39" s="13">
        <f t="shared" si="3"/>
        <v>24.154589371980677</v>
      </c>
      <c r="F39" s="22"/>
      <c r="G39" s="5"/>
    </row>
    <row r="40" spans="1:7" x14ac:dyDescent="0.3">
      <c r="A40" s="1">
        <v>9</v>
      </c>
      <c r="B40" s="1" t="s">
        <v>8</v>
      </c>
      <c r="C40" s="15">
        <v>0</v>
      </c>
      <c r="D40" s="13">
        <v>13.61</v>
      </c>
      <c r="E40" s="13">
        <f t="shared" si="3"/>
        <v>0</v>
      </c>
      <c r="F40" s="22"/>
      <c r="G40" s="5"/>
    </row>
    <row r="41" spans="1:7" ht="30" customHeight="1" x14ac:dyDescent="0.3">
      <c r="A41" s="1"/>
      <c r="B41" s="8" t="s">
        <v>10</v>
      </c>
      <c r="C41" s="17">
        <f>SUM(C32:C40)</f>
        <v>47</v>
      </c>
      <c r="D41" s="14">
        <f>SUM(D32:D40)</f>
        <v>203.37</v>
      </c>
      <c r="E41" s="13">
        <f t="shared" si="3"/>
        <v>23.110586615528348</v>
      </c>
      <c r="F41" s="24"/>
      <c r="G41" s="5"/>
    </row>
    <row r="42" spans="1:7" ht="45" customHeight="1" x14ac:dyDescent="0.3">
      <c r="A42" s="32" t="s">
        <v>16</v>
      </c>
      <c r="B42" s="33"/>
      <c r="C42" s="33"/>
      <c r="D42" s="33"/>
      <c r="E42" s="34"/>
      <c r="F42" s="5"/>
      <c r="G42" s="5"/>
    </row>
  </sheetData>
  <mergeCells count="6">
    <mergeCell ref="A42:E42"/>
    <mergeCell ref="B1:E1"/>
    <mergeCell ref="B16:E16"/>
    <mergeCell ref="B30:E30"/>
    <mergeCell ref="A14:E14"/>
    <mergeCell ref="A28:E28"/>
  </mergeCells>
  <pageMargins left="0.70866141732283472" right="0.70866141732283472" top="0.74803149606299213" bottom="0.74803149606299213" header="0.31496062992125984" footer="0.31496062992125984"/>
  <pageSetup paperSize="9" orientation="landscape" r:id="rId1"/>
  <headerFooter>
    <oddHeader>Pagina &amp;P van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topLeftCell="A58" workbookViewId="0">
      <selection activeCell="E33" sqref="E33"/>
    </sheetView>
  </sheetViews>
  <sheetFormatPr defaultRowHeight="14.4" x14ac:dyDescent="0.3"/>
  <cols>
    <col min="1" max="1" width="28.44140625" bestFit="1" customWidth="1"/>
    <col min="2" max="2" width="15.44140625" customWidth="1"/>
    <col min="3" max="3" width="27" bestFit="1" customWidth="1"/>
    <col min="4" max="4" width="16.33203125" bestFit="1" customWidth="1"/>
    <col min="5" max="5" width="20.44140625" bestFit="1" customWidth="1"/>
  </cols>
  <sheetData>
    <row r="1" spans="1:5" ht="48.75" customHeight="1" x14ac:dyDescent="0.25">
      <c r="A1" s="3" t="s">
        <v>9</v>
      </c>
      <c r="B1" s="25" t="str">
        <f>'Data Islamiseringsindex'!E2</f>
        <v>Moslim-index: percentage moslims</v>
      </c>
      <c r="C1" s="25" t="str">
        <f>'Data Islamiseringsindex'!E17</f>
        <v>Islamles-index: percentage leerlingen  dat islamles volgt (basisonderwijs)</v>
      </c>
      <c r="D1" s="25" t="str">
        <f>'Data Islamiseringsindex'!E31</f>
        <v>Moskee-index: aantal moskeeën per oppervlakte</v>
      </c>
      <c r="E1" s="4" t="s">
        <v>34</v>
      </c>
    </row>
    <row r="2" spans="1:5" ht="15" x14ac:dyDescent="0.25">
      <c r="A2" s="1" t="s">
        <v>24</v>
      </c>
      <c r="B2" s="21">
        <f>'Data Islamiseringsindex'!E3</f>
        <v>23.116040867797309</v>
      </c>
      <c r="C2" s="21">
        <f>'Data Islamiseringsindex'!E18</f>
        <v>45.849056603773583</v>
      </c>
      <c r="D2" s="21">
        <f>'Data Islamiseringsindex'!E32</f>
        <v>28.636884306987398</v>
      </c>
      <c r="E2" s="27">
        <f t="shared" ref="E2:E11" si="0">SUM(B2:D2)</f>
        <v>97.601981778558283</v>
      </c>
    </row>
    <row r="3" spans="1:5" ht="15" x14ac:dyDescent="0.25">
      <c r="A3" s="1" t="s">
        <v>25</v>
      </c>
      <c r="B3" s="21">
        <f>'Data Islamiseringsindex'!E4</f>
        <v>15.76544043985742</v>
      </c>
      <c r="C3" s="21">
        <f>'Data Islamiseringsindex'!E19</f>
        <v>27.922077922077921</v>
      </c>
      <c r="D3" s="21">
        <f>'Data Islamiseringsindex'!E33</f>
        <v>51.813471502590666</v>
      </c>
      <c r="E3" s="27">
        <f t="shared" si="0"/>
        <v>95.500989864526005</v>
      </c>
    </row>
    <row r="4" spans="1:5" ht="15" x14ac:dyDescent="0.25">
      <c r="A4" s="1" t="s">
        <v>26</v>
      </c>
      <c r="B4" s="21">
        <f>'Data Islamiseringsindex'!E5</f>
        <v>3.3285830618892511</v>
      </c>
      <c r="C4" s="21">
        <f>'Data Islamiseringsindex'!E20</f>
        <v>1.1194029850746268</v>
      </c>
      <c r="D4" s="21">
        <f>'Data Islamiseringsindex'!E34</f>
        <v>0</v>
      </c>
      <c r="E4" s="27">
        <f t="shared" si="0"/>
        <v>4.4479860469638783</v>
      </c>
    </row>
    <row r="5" spans="1:5" ht="15" x14ac:dyDescent="0.25">
      <c r="A5" s="1" t="s">
        <v>27</v>
      </c>
      <c r="B5" s="21">
        <f>'Data Islamiseringsindex'!E6</f>
        <v>35.822191352665392</v>
      </c>
      <c r="C5" s="21">
        <f>'Data Islamiseringsindex'!E21</f>
        <v>60.143626570915622</v>
      </c>
      <c r="D5" s="21">
        <f>'Data Islamiseringsindex'!E35</f>
        <v>229.00763358778624</v>
      </c>
      <c r="E5" s="27">
        <f t="shared" si="0"/>
        <v>324.97345151136727</v>
      </c>
    </row>
    <row r="6" spans="1:5" ht="15" x14ac:dyDescent="0.25">
      <c r="A6" s="1" t="s">
        <v>29</v>
      </c>
      <c r="B6" s="21">
        <f>'Data Islamiseringsindex'!E7</f>
        <v>18.911893528807788</v>
      </c>
      <c r="C6" s="21">
        <f>'Data Islamiseringsindex'!E22</f>
        <v>50.936123348017624</v>
      </c>
      <c r="D6" s="21">
        <f>'Data Islamiseringsindex'!E36</f>
        <v>30.627871362940272</v>
      </c>
      <c r="E6" s="27">
        <f t="shared" si="0"/>
        <v>100.47588823976568</v>
      </c>
    </row>
    <row r="7" spans="1:5" ht="15" x14ac:dyDescent="0.25">
      <c r="A7" s="1" t="s">
        <v>28</v>
      </c>
      <c r="B7" s="21">
        <f>'Data Islamiseringsindex'!E8</f>
        <v>2.9681169631847806</v>
      </c>
      <c r="C7" s="21">
        <f>'Data Islamiseringsindex'!E23</f>
        <v>5</v>
      </c>
      <c r="D7" s="21">
        <f>'Data Islamiseringsindex'!E37</f>
        <v>0</v>
      </c>
      <c r="E7" s="27">
        <f t="shared" si="0"/>
        <v>7.9681169631847801</v>
      </c>
    </row>
    <row r="8" spans="1:5" ht="15" x14ac:dyDescent="0.25">
      <c r="A8" s="1" t="s">
        <v>30</v>
      </c>
      <c r="B8" s="21">
        <f>'Data Islamiseringsindex'!E9</f>
        <v>25.724074318091976</v>
      </c>
      <c r="C8" s="21">
        <f>'Data Islamiseringsindex'!E24</f>
        <v>44.032444959443801</v>
      </c>
      <c r="D8" s="21">
        <f>'Data Islamiseringsindex'!E38</f>
        <v>37.488284910965326</v>
      </c>
      <c r="E8" s="27">
        <f t="shared" si="0"/>
        <v>107.24480418850109</v>
      </c>
    </row>
    <row r="9" spans="1:5" ht="15" x14ac:dyDescent="0.25">
      <c r="A9" s="1" t="s">
        <v>31</v>
      </c>
      <c r="B9" s="21">
        <f>'Data Islamiseringsindex'!E10</f>
        <v>14.649460975553453</v>
      </c>
      <c r="C9" s="21">
        <f>'Data Islamiseringsindex'!E25</f>
        <v>71.666666666666671</v>
      </c>
      <c r="D9" s="21">
        <f>'Data Islamiseringsindex'!E39</f>
        <v>24.154589371980677</v>
      </c>
      <c r="E9" s="27">
        <f t="shared" si="0"/>
        <v>110.4707170142008</v>
      </c>
    </row>
    <row r="10" spans="1:5" ht="15" x14ac:dyDescent="0.25">
      <c r="A10" s="1" t="s">
        <v>32</v>
      </c>
      <c r="B10" s="21">
        <f>'Data Islamiseringsindex'!E11</f>
        <v>13.746991837646066</v>
      </c>
      <c r="C10" s="21">
        <f>'Data Islamiseringsindex'!E26</f>
        <v>42.542787286063572</v>
      </c>
      <c r="D10" s="21">
        <f>'Data Islamiseringsindex'!E40</f>
        <v>0</v>
      </c>
      <c r="E10" s="27">
        <f t="shared" si="0"/>
        <v>56.289779123709636</v>
      </c>
    </row>
    <row r="11" spans="1:5" ht="15" x14ac:dyDescent="0.25">
      <c r="A11" s="6" t="s">
        <v>33</v>
      </c>
      <c r="B11" s="21">
        <f>'Data Islamiseringsindex'!E12</f>
        <v>20.48941912102099</v>
      </c>
      <c r="C11" s="21">
        <f>'Data Islamiseringsindex'!E27</f>
        <v>45.578358208955223</v>
      </c>
      <c r="D11" s="21">
        <f>'Data Islamiseringsindex'!E41</f>
        <v>23.110586615528348</v>
      </c>
      <c r="E11" s="27">
        <f t="shared" si="0"/>
        <v>89.178363945504557</v>
      </c>
    </row>
    <row r="12" spans="1:5" ht="15" x14ac:dyDescent="0.25">
      <c r="A12" s="7"/>
      <c r="B12" s="28"/>
      <c r="C12" s="28"/>
      <c r="D12" s="28"/>
      <c r="E12" s="29"/>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37" workbookViewId="0">
      <selection activeCell="I14" sqref="I14"/>
    </sheetView>
  </sheetViews>
  <sheetFormatPr defaultRowHeight="14.4" x14ac:dyDescent="0.3"/>
  <cols>
    <col min="1" max="1" width="28.44140625" bestFit="1" customWidth="1"/>
    <col min="2" max="2" width="14.109375" bestFit="1" customWidth="1"/>
    <col min="3" max="3" width="25.5546875" bestFit="1" customWidth="1"/>
    <col min="4" max="4" width="16.33203125" bestFit="1" customWidth="1"/>
    <col min="5" max="5" width="20.44140625" bestFit="1" customWidth="1"/>
  </cols>
  <sheetData>
    <row r="1" spans="1:5" ht="43.2" x14ac:dyDescent="0.3">
      <c r="A1" s="3" t="s">
        <v>9</v>
      </c>
      <c r="B1" s="25" t="s">
        <v>19</v>
      </c>
      <c r="C1" s="25" t="s">
        <v>37</v>
      </c>
      <c r="D1" s="25" t="s">
        <v>17</v>
      </c>
      <c r="E1" s="4" t="s">
        <v>34</v>
      </c>
    </row>
    <row r="2" spans="1:5" ht="15" x14ac:dyDescent="0.25">
      <c r="A2" s="1" t="s">
        <v>3</v>
      </c>
      <c r="B2" s="21">
        <v>35.822191352665392</v>
      </c>
      <c r="C2" s="21">
        <v>60.143626570915622</v>
      </c>
      <c r="D2" s="21">
        <v>229.00763358778624</v>
      </c>
      <c r="E2" s="27">
        <v>324.97345151136727</v>
      </c>
    </row>
    <row r="3" spans="1:5" ht="15" x14ac:dyDescent="0.25">
      <c r="A3" s="1" t="s">
        <v>7</v>
      </c>
      <c r="B3" s="21">
        <v>14.649460975553453</v>
      </c>
      <c r="C3" s="21">
        <v>71.666666666666671</v>
      </c>
      <c r="D3" s="21">
        <v>24.154589371980677</v>
      </c>
      <c r="E3" s="27">
        <v>110.4707170142008</v>
      </c>
    </row>
    <row r="4" spans="1:5" ht="15" x14ac:dyDescent="0.25">
      <c r="A4" s="1" t="s">
        <v>6</v>
      </c>
      <c r="B4" s="21">
        <v>25.724074318091976</v>
      </c>
      <c r="C4" s="21">
        <v>44.032444959443801</v>
      </c>
      <c r="D4" s="21">
        <v>37.488284910965326</v>
      </c>
      <c r="E4" s="27">
        <v>107.24480418850109</v>
      </c>
    </row>
    <row r="5" spans="1:5" ht="15" x14ac:dyDescent="0.25">
      <c r="A5" s="1" t="s">
        <v>4</v>
      </c>
      <c r="B5" s="21">
        <v>18.911893528807788</v>
      </c>
      <c r="C5" s="21">
        <v>50.936123348017624</v>
      </c>
      <c r="D5" s="21">
        <v>30.627871362940272</v>
      </c>
      <c r="E5" s="27">
        <v>100.47588823976568</v>
      </c>
    </row>
    <row r="6" spans="1:5" ht="15" x14ac:dyDescent="0.25">
      <c r="A6" s="1" t="s">
        <v>0</v>
      </c>
      <c r="B6" s="21">
        <v>23.116040867797309</v>
      </c>
      <c r="C6" s="21">
        <v>45.849056603773583</v>
      </c>
      <c r="D6" s="21">
        <v>28.636884306987398</v>
      </c>
      <c r="E6" s="27">
        <v>97.601981778558283</v>
      </c>
    </row>
    <row r="7" spans="1:5" ht="15" x14ac:dyDescent="0.25">
      <c r="A7" s="1" t="s">
        <v>1</v>
      </c>
      <c r="B7" s="21">
        <v>15.76544043985742</v>
      </c>
      <c r="C7" s="21">
        <v>27.922077922077921</v>
      </c>
      <c r="D7" s="21">
        <v>51.813471502590666</v>
      </c>
      <c r="E7" s="27">
        <v>95.500989864526005</v>
      </c>
    </row>
    <row r="8" spans="1:5" ht="15" x14ac:dyDescent="0.25">
      <c r="A8" s="6" t="s">
        <v>10</v>
      </c>
      <c r="B8" s="21">
        <v>20.48941912102099</v>
      </c>
      <c r="C8" s="21">
        <v>45.578358208955223</v>
      </c>
      <c r="D8" s="21">
        <v>23.110586615528348</v>
      </c>
      <c r="E8" s="27">
        <v>89.178363945504557</v>
      </c>
    </row>
    <row r="9" spans="1:5" ht="15" x14ac:dyDescent="0.25">
      <c r="A9" s="1" t="s">
        <v>8</v>
      </c>
      <c r="B9" s="21">
        <v>13.746991837646066</v>
      </c>
      <c r="C9" s="21">
        <v>42.542787286063572</v>
      </c>
      <c r="D9" s="21">
        <v>0</v>
      </c>
      <c r="E9" s="27">
        <v>56.289779123709636</v>
      </c>
    </row>
    <row r="10" spans="1:5" ht="15" x14ac:dyDescent="0.25">
      <c r="A10" s="1" t="s">
        <v>5</v>
      </c>
      <c r="B10" s="21">
        <v>2.9681169631847806</v>
      </c>
      <c r="C10" s="21">
        <v>5</v>
      </c>
      <c r="D10" s="21">
        <v>0</v>
      </c>
      <c r="E10" s="27">
        <v>7.9681169631847801</v>
      </c>
    </row>
    <row r="11" spans="1:5" ht="15" x14ac:dyDescent="0.25">
      <c r="A11" s="1" t="s">
        <v>2</v>
      </c>
      <c r="B11" s="21">
        <v>3.3285830618892511</v>
      </c>
      <c r="C11" s="21">
        <v>1.1194029850746268</v>
      </c>
      <c r="D11" s="21">
        <v>0</v>
      </c>
      <c r="E11" s="27">
        <v>4.4479860469638783</v>
      </c>
    </row>
  </sheetData>
  <sortState ref="A2:E11">
    <sortCondition descending="1" ref="E2:E11"/>
  </sortState>
  <pageMargins left="0.70866141732283472" right="0.70866141732283472" top="0.74803149606299213" bottom="0.74803149606299213" header="0.31496062992125984" footer="0.31496062992125984"/>
  <pageSetup paperSize="9" orientation="landscape" r:id="rId1"/>
  <headerFooter>
    <oddHeader>&amp;CEindresultaat - conclusie</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topLeftCell="A22" workbookViewId="0">
      <selection activeCell="F16" sqref="F16"/>
    </sheetView>
  </sheetViews>
  <sheetFormatPr defaultRowHeight="14.4" x14ac:dyDescent="0.3"/>
  <cols>
    <col min="2" max="2" width="28.44140625" bestFit="1" customWidth="1"/>
    <col min="3" max="3" width="20.44140625" bestFit="1" customWidth="1"/>
  </cols>
  <sheetData>
    <row r="1" spans="1:3" x14ac:dyDescent="0.25">
      <c r="A1" s="3" t="s">
        <v>38</v>
      </c>
      <c r="B1" s="3" t="s">
        <v>9</v>
      </c>
      <c r="C1" s="4" t="s">
        <v>34</v>
      </c>
    </row>
    <row r="2" spans="1:3" x14ac:dyDescent="0.25">
      <c r="A2" s="26">
        <v>1</v>
      </c>
      <c r="B2" s="1" t="s">
        <v>27</v>
      </c>
      <c r="C2" s="27">
        <v>324.97345151136727</v>
      </c>
    </row>
    <row r="3" spans="1:3" x14ac:dyDescent="0.25">
      <c r="A3" s="26">
        <v>2</v>
      </c>
      <c r="B3" s="1" t="s">
        <v>31</v>
      </c>
      <c r="C3" s="27">
        <v>110.4707170142008</v>
      </c>
    </row>
    <row r="4" spans="1:3" x14ac:dyDescent="0.25">
      <c r="A4" s="26">
        <v>3</v>
      </c>
      <c r="B4" s="1" t="s">
        <v>30</v>
      </c>
      <c r="C4" s="27">
        <v>107.24480418850109</v>
      </c>
    </row>
    <row r="5" spans="1:3" x14ac:dyDescent="0.25">
      <c r="A5" s="26">
        <v>4</v>
      </c>
      <c r="B5" s="1" t="s">
        <v>29</v>
      </c>
      <c r="C5" s="27">
        <v>100.47588823976568</v>
      </c>
    </row>
    <row r="6" spans="1:3" x14ac:dyDescent="0.25">
      <c r="A6" s="26">
        <v>5</v>
      </c>
      <c r="B6" s="1" t="s">
        <v>24</v>
      </c>
      <c r="C6" s="27">
        <v>97.601981778558283</v>
      </c>
    </row>
    <row r="7" spans="1:3" x14ac:dyDescent="0.25">
      <c r="A7" s="26">
        <v>6</v>
      </c>
      <c r="B7" s="1" t="s">
        <v>25</v>
      </c>
      <c r="C7" s="27">
        <v>95.500989864526005</v>
      </c>
    </row>
    <row r="8" spans="1:3" x14ac:dyDescent="0.25">
      <c r="A8" s="26">
        <v>7</v>
      </c>
      <c r="B8" s="6" t="s">
        <v>33</v>
      </c>
      <c r="C8" s="27">
        <v>89.178363945504557</v>
      </c>
    </row>
    <row r="9" spans="1:3" x14ac:dyDescent="0.25">
      <c r="A9" s="26">
        <v>8</v>
      </c>
      <c r="B9" s="1" t="s">
        <v>32</v>
      </c>
      <c r="C9" s="27">
        <v>56.289779123709636</v>
      </c>
    </row>
    <row r="10" spans="1:3" x14ac:dyDescent="0.25">
      <c r="A10" s="26">
        <v>9</v>
      </c>
      <c r="B10" s="1" t="s">
        <v>28</v>
      </c>
      <c r="C10" s="27">
        <v>7.9681169631847801</v>
      </c>
    </row>
    <row r="11" spans="1:3" x14ac:dyDescent="0.25">
      <c r="A11" s="26">
        <v>10</v>
      </c>
      <c r="B11" s="1" t="s">
        <v>26</v>
      </c>
      <c r="C11" s="27">
        <v>4.4479860469638783</v>
      </c>
    </row>
  </sheetData>
  <sortState ref="B2:C11">
    <sortCondition descending="1" ref="C2:C11"/>
  </sortState>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1" workbookViewId="0"/>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Data Islamiseringsindex</vt:lpstr>
      <vt:lpstr>Islamiseringsindexen</vt:lpstr>
      <vt:lpstr>Islamiseringsindexen-ranglijst</vt:lpstr>
      <vt:lpstr>Ranglijst - Conclusie</vt:lpstr>
      <vt:lpstr>Grafisch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Van Rooy</dc:creator>
  <cp:lastModifiedBy>VLBL</cp:lastModifiedBy>
  <cp:lastPrinted>2015-01-16T09:26:33Z</cp:lastPrinted>
  <dcterms:created xsi:type="dcterms:W3CDTF">2015-01-13T16:26:58Z</dcterms:created>
  <dcterms:modified xsi:type="dcterms:W3CDTF">2015-01-16T13:28:14Z</dcterms:modified>
</cp:coreProperties>
</file>